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35" windowWidth="20730" windowHeight="9465" tabRatio="723"/>
  </bookViews>
  <sheets>
    <sheet name="1. Alapadatok" sheetId="21" r:id="rId1"/>
    <sheet name="2013.január" sheetId="8" r:id="rId2"/>
    <sheet name="2013.február" sheetId="7" r:id="rId3"/>
    <sheet name="2013. március" sheetId="10" r:id="rId4"/>
    <sheet name="2013. április" sheetId="12" r:id="rId5"/>
    <sheet name="2013. május" sheetId="13" r:id="rId6"/>
    <sheet name="2013. június" sheetId="14" r:id="rId7"/>
    <sheet name="2013. július" sheetId="15" r:id="rId8"/>
    <sheet name="2013. augusztus" sheetId="16" r:id="rId9"/>
    <sheet name="2013. szeptember" sheetId="17" r:id="rId10"/>
    <sheet name="2013. október" sheetId="18" r:id="rId11"/>
    <sheet name="2013. november" sheetId="19" r:id="rId12"/>
    <sheet name="2013. december" sheetId="20" r:id="rId13"/>
  </sheets>
  <definedNames>
    <definedName name="_xlnm.Print_Area" localSheetId="0">'1. Alapadatok'!$B$1:$C$19</definedName>
  </definedNames>
  <calcPr calcId="144525"/>
</workbook>
</file>

<file path=xl/calcChain.xml><?xml version="1.0" encoding="utf-8"?>
<calcChain xmlns="http://schemas.openxmlformats.org/spreadsheetml/2006/main">
  <c r="C7" i="21" l="1"/>
  <c r="C15" i="20" l="1"/>
  <c r="C16" i="20"/>
  <c r="C17" i="20"/>
  <c r="C18" i="20"/>
  <c r="C19" i="20"/>
  <c r="C20" i="20"/>
  <c r="C22" i="20"/>
  <c r="C23" i="20"/>
  <c r="C24" i="20"/>
  <c r="C25" i="20"/>
  <c r="C26" i="20"/>
  <c r="C29" i="20"/>
  <c r="C30" i="20"/>
  <c r="C31" i="20"/>
  <c r="C32" i="20"/>
  <c r="C33" i="20"/>
  <c r="C34" i="20"/>
  <c r="C35" i="20"/>
  <c r="C36" i="20"/>
  <c r="C17" i="19"/>
  <c r="C18" i="19"/>
  <c r="C19" i="19"/>
  <c r="C20" i="19"/>
  <c r="C21" i="19"/>
  <c r="C24" i="19"/>
  <c r="C25" i="19"/>
  <c r="C26" i="19"/>
  <c r="C27" i="19"/>
  <c r="C28" i="19"/>
  <c r="C31" i="19"/>
  <c r="C32" i="19"/>
  <c r="C33" i="19"/>
  <c r="C34" i="19"/>
  <c r="C35" i="19"/>
  <c r="C38" i="19"/>
  <c r="C39" i="19"/>
  <c r="C40" i="19"/>
  <c r="C41" i="19"/>
  <c r="C42" i="19"/>
  <c r="C45" i="18"/>
  <c r="C45" i="17"/>
  <c r="C45" i="16"/>
  <c r="C45" i="12"/>
  <c r="C45" i="10"/>
  <c r="C15" i="18"/>
  <c r="C16" i="18"/>
  <c r="C17" i="18"/>
  <c r="C20" i="18"/>
  <c r="C21" i="18"/>
  <c r="C22" i="18"/>
  <c r="C23" i="18"/>
  <c r="C24" i="18"/>
  <c r="C27" i="18"/>
  <c r="C28" i="18"/>
  <c r="C29" i="18"/>
  <c r="C30" i="18"/>
  <c r="C31" i="18"/>
  <c r="C34" i="18"/>
  <c r="C35" i="18"/>
  <c r="C37" i="18"/>
  <c r="C38" i="18"/>
  <c r="C41" i="18"/>
  <c r="C42" i="18"/>
  <c r="C43" i="18"/>
  <c r="C44" i="18"/>
  <c r="C14" i="18"/>
  <c r="C15" i="17"/>
  <c r="C16" i="17"/>
  <c r="C17" i="17"/>
  <c r="C18" i="17"/>
  <c r="C19" i="17"/>
  <c r="C22" i="17"/>
  <c r="C23" i="17"/>
  <c r="C24" i="17"/>
  <c r="C25" i="17"/>
  <c r="C26" i="17"/>
  <c r="C29" i="17"/>
  <c r="C30" i="17"/>
  <c r="C31" i="17"/>
  <c r="C32" i="17"/>
  <c r="C33" i="17"/>
  <c r="C36" i="17"/>
  <c r="C37" i="17"/>
  <c r="C38" i="17"/>
  <c r="C39" i="17"/>
  <c r="C40" i="17"/>
  <c r="C43" i="17"/>
  <c r="C15" i="16"/>
  <c r="C18" i="16"/>
  <c r="C19" i="16"/>
  <c r="C20" i="16"/>
  <c r="C21" i="16"/>
  <c r="C22" i="16"/>
  <c r="C25" i="16"/>
  <c r="C26" i="16"/>
  <c r="C27" i="16"/>
  <c r="C28" i="16"/>
  <c r="C29" i="16"/>
  <c r="C34" i="16"/>
  <c r="C35" i="16"/>
  <c r="C36" i="16"/>
  <c r="C37" i="16"/>
  <c r="C39" i="16"/>
  <c r="C40" i="16"/>
  <c r="C41" i="16"/>
  <c r="C42" i="16"/>
  <c r="C43" i="16"/>
  <c r="C14" i="16"/>
  <c r="C15" i="15"/>
  <c r="C16" i="15"/>
  <c r="C17" i="15"/>
  <c r="C18" i="15"/>
  <c r="C21" i="15"/>
  <c r="C22" i="15"/>
  <c r="C23" i="15"/>
  <c r="C24" i="15"/>
  <c r="C25" i="15"/>
  <c r="C28" i="15"/>
  <c r="C29" i="15"/>
  <c r="C30" i="15"/>
  <c r="C31" i="15"/>
  <c r="C32" i="15"/>
  <c r="C35" i="15"/>
  <c r="C36" i="15"/>
  <c r="C37" i="15"/>
  <c r="C38" i="15"/>
  <c r="C39" i="15"/>
  <c r="C42" i="15"/>
  <c r="C43" i="15"/>
  <c r="C44" i="15"/>
  <c r="C14" i="15"/>
  <c r="C16" i="14"/>
  <c r="C17" i="14"/>
  <c r="C18" i="14"/>
  <c r="C45" i="14" s="1"/>
  <c r="C19" i="14"/>
  <c r="C20" i="14"/>
  <c r="C23" i="14"/>
  <c r="C24" i="14"/>
  <c r="C25" i="14"/>
  <c r="C26" i="14"/>
  <c r="C27" i="14"/>
  <c r="C30" i="14"/>
  <c r="C31" i="14"/>
  <c r="C32" i="14"/>
  <c r="C33" i="14"/>
  <c r="C34" i="14"/>
  <c r="C37" i="14"/>
  <c r="C38" i="14"/>
  <c r="C39" i="14"/>
  <c r="C40" i="14"/>
  <c r="C41" i="14"/>
  <c r="C15" i="13"/>
  <c r="C16" i="13"/>
  <c r="C19" i="13"/>
  <c r="C20" i="13"/>
  <c r="C21" i="13"/>
  <c r="C22" i="13"/>
  <c r="C45" i="13" s="1"/>
  <c r="C23" i="13"/>
  <c r="C26" i="13"/>
  <c r="C27" i="13"/>
  <c r="C28" i="13"/>
  <c r="C29" i="13"/>
  <c r="C30" i="13"/>
  <c r="C34" i="13"/>
  <c r="C35" i="13"/>
  <c r="C36" i="13"/>
  <c r="C37" i="13"/>
  <c r="C40" i="13"/>
  <c r="C41" i="13"/>
  <c r="C42" i="13"/>
  <c r="C43" i="13"/>
  <c r="C44" i="13"/>
  <c r="C15" i="12"/>
  <c r="C16" i="12"/>
  <c r="C17" i="12"/>
  <c r="C18" i="12"/>
  <c r="C21" i="12"/>
  <c r="C22" i="12"/>
  <c r="C23" i="12"/>
  <c r="C24" i="12"/>
  <c r="C25" i="12"/>
  <c r="C28" i="12"/>
  <c r="C29" i="12"/>
  <c r="C30" i="12"/>
  <c r="C31" i="12"/>
  <c r="C32" i="12"/>
  <c r="C35" i="12"/>
  <c r="C36" i="12"/>
  <c r="C37" i="12"/>
  <c r="C38" i="12"/>
  <c r="C39" i="12"/>
  <c r="C42" i="12"/>
  <c r="C43" i="12"/>
  <c r="C17" i="10"/>
  <c r="C18" i="10"/>
  <c r="C19" i="10"/>
  <c r="C20" i="10"/>
  <c r="C21" i="10"/>
  <c r="C24" i="10"/>
  <c r="C25" i="10"/>
  <c r="C26" i="10"/>
  <c r="C27" i="10"/>
  <c r="C31" i="10"/>
  <c r="C32" i="10"/>
  <c r="C33" i="10"/>
  <c r="C34" i="10"/>
  <c r="C35" i="10"/>
  <c r="C38" i="10"/>
  <c r="C39" i="10"/>
  <c r="C40" i="10"/>
  <c r="C41" i="10"/>
  <c r="C42" i="10"/>
  <c r="C14" i="10"/>
  <c r="C17" i="7"/>
  <c r="C18" i="7"/>
  <c r="C19" i="7"/>
  <c r="C20" i="7"/>
  <c r="C21" i="7"/>
  <c r="C24" i="7"/>
  <c r="C25" i="7"/>
  <c r="C26" i="7"/>
  <c r="C27" i="7"/>
  <c r="C28" i="7"/>
  <c r="C31" i="7"/>
  <c r="C32" i="7"/>
  <c r="C33" i="7"/>
  <c r="C34" i="7"/>
  <c r="C35" i="7"/>
  <c r="C38" i="7"/>
  <c r="C39" i="7"/>
  <c r="C40" i="7"/>
  <c r="C41" i="7"/>
  <c r="C14" i="7"/>
  <c r="C15" i="8"/>
  <c r="C16" i="8"/>
  <c r="C17" i="8"/>
  <c r="C20" i="8"/>
  <c r="C21" i="8"/>
  <c r="C22" i="8"/>
  <c r="C23" i="8"/>
  <c r="C24" i="8"/>
  <c r="C27" i="8"/>
  <c r="C28" i="8"/>
  <c r="C29" i="8"/>
  <c r="C30" i="8"/>
  <c r="C31" i="8"/>
  <c r="C34" i="8"/>
  <c r="C35" i="8"/>
  <c r="C36" i="8"/>
  <c r="C37" i="8"/>
  <c r="C38" i="8"/>
  <c r="C41" i="8"/>
  <c r="C42" i="8"/>
  <c r="C43" i="8"/>
  <c r="C44" i="8"/>
  <c r="C45" i="15" l="1"/>
  <c r="C45" i="7"/>
  <c r="C45" i="20"/>
  <c r="C45" i="19"/>
  <c r="C45" i="8"/>
  <c r="C11" i="21" l="1"/>
  <c r="C11" i="20"/>
  <c r="C11" i="19"/>
  <c r="C11" i="18"/>
  <c r="C11" i="17"/>
  <c r="C11" i="16"/>
  <c r="C11" i="15"/>
  <c r="C11" i="14"/>
  <c r="C11" i="13"/>
  <c r="C11" i="12"/>
  <c r="C11" i="10"/>
  <c r="C11" i="7"/>
  <c r="C11" i="8"/>
  <c r="G11" i="20" l="1"/>
  <c r="G11" i="19"/>
  <c r="G11" i="18"/>
  <c r="G11" i="17"/>
  <c r="G11" i="16"/>
  <c r="G11" i="15"/>
  <c r="G11" i="14"/>
  <c r="G11" i="13"/>
  <c r="G11" i="12"/>
  <c r="G11" i="10"/>
  <c r="G11" i="7"/>
  <c r="G11" i="8"/>
  <c r="D9" i="20"/>
  <c r="D9" i="19"/>
  <c r="D9" i="18"/>
  <c r="D9" i="17"/>
  <c r="D9" i="16"/>
  <c r="D9" i="15"/>
  <c r="D9" i="14"/>
  <c r="D9" i="13"/>
  <c r="D9" i="12"/>
  <c r="D9" i="10"/>
  <c r="D9" i="7"/>
  <c r="D9" i="8"/>
  <c r="G47" i="20"/>
  <c r="G47" i="19"/>
  <c r="G47" i="18"/>
  <c r="G47" i="17"/>
  <c r="G47" i="16"/>
  <c r="G47" i="8"/>
  <c r="G47" i="7"/>
  <c r="G47" i="10"/>
  <c r="G47" i="12"/>
  <c r="G47" i="13"/>
  <c r="G47" i="14"/>
  <c r="G47" i="15"/>
  <c r="D18" i="21" l="1"/>
  <c r="D14" i="21"/>
  <c r="D18" i="7" l="1"/>
  <c r="G51" i="19"/>
  <c r="G51" i="16"/>
  <c r="G51" i="13"/>
  <c r="G51" i="8"/>
  <c r="G51" i="12"/>
  <c r="G51" i="20"/>
  <c r="G51" i="17"/>
  <c r="G51" i="10"/>
  <c r="G51" i="18"/>
  <c r="G51" i="14"/>
  <c r="G51" i="15"/>
  <c r="G51" i="7"/>
  <c r="D20" i="20"/>
  <c r="D26" i="20"/>
  <c r="D17" i="19"/>
  <c r="D19" i="19"/>
  <c r="D21" i="19"/>
  <c r="D25" i="19"/>
  <c r="D27" i="19"/>
  <c r="D31" i="19"/>
  <c r="D33" i="19"/>
  <c r="D35" i="19"/>
  <c r="D39" i="19"/>
  <c r="D41" i="19"/>
  <c r="D15" i="18"/>
  <c r="D23" i="18"/>
  <c r="D28" i="18"/>
  <c r="D30" i="18"/>
  <c r="D34" i="18"/>
  <c r="D38" i="18"/>
  <c r="D42" i="18"/>
  <c r="D44" i="18"/>
  <c r="D22" i="17"/>
  <c r="D32" i="17"/>
  <c r="D30" i="14"/>
  <c r="D30" i="13"/>
  <c r="D24" i="10"/>
  <c r="D40" i="10"/>
  <c r="D21" i="7"/>
  <c r="D31" i="7"/>
  <c r="D39" i="7"/>
  <c r="D18" i="19"/>
  <c r="D26" i="19"/>
  <c r="D34" i="19"/>
  <c r="D38" i="19"/>
  <c r="D42" i="19"/>
  <c r="D27" i="18"/>
  <c r="D31" i="18"/>
  <c r="D35" i="18"/>
  <c r="D43" i="18"/>
  <c r="D26" i="17"/>
  <c r="D38" i="15"/>
  <c r="D40" i="14"/>
  <c r="D20" i="13"/>
  <c r="D22" i="12"/>
  <c r="D32" i="10"/>
  <c r="D17" i="7"/>
  <c r="D18" i="20"/>
  <c r="D24" i="20"/>
  <c r="D36" i="20"/>
  <c r="D21" i="18"/>
  <c r="D30" i="17"/>
  <c r="D40" i="17"/>
  <c r="D28" i="15"/>
  <c r="D20" i="14"/>
  <c r="D22" i="13"/>
  <c r="D42" i="13"/>
  <c r="D32" i="12"/>
  <c r="D42" i="12"/>
  <c r="D38" i="10"/>
  <c r="D19" i="7"/>
  <c r="D27" i="7"/>
  <c r="D16" i="20"/>
  <c r="D34" i="20"/>
  <c r="D20" i="19"/>
  <c r="D24" i="19"/>
  <c r="D28" i="19"/>
  <c r="D32" i="19"/>
  <c r="D40" i="19"/>
  <c r="D29" i="18"/>
  <c r="D37" i="18"/>
  <c r="D41" i="18"/>
  <c r="D15" i="17"/>
  <c r="D38" i="17"/>
  <c r="D18" i="14"/>
  <c r="D40" i="13"/>
  <c r="D30" i="12"/>
  <c r="D38" i="12"/>
  <c r="D32" i="20"/>
  <c r="D24" i="17"/>
  <c r="D17" i="18"/>
  <c r="D36" i="17"/>
  <c r="D32" i="14"/>
  <c r="D28" i="12"/>
  <c r="D41" i="7"/>
  <c r="D33" i="7"/>
  <c r="D18" i="12"/>
  <c r="D23" i="12"/>
  <c r="D17" i="10"/>
  <c r="D38" i="7"/>
  <c r="D17" i="12"/>
  <c r="D22" i="18"/>
  <c r="D40" i="7"/>
  <c r="D41" i="10"/>
  <c r="D25" i="12"/>
  <c r="D16" i="18"/>
  <c r="D29" i="20"/>
  <c r="D25" i="7"/>
  <c r="D35" i="13"/>
  <c r="D20" i="16"/>
  <c r="D15" i="12"/>
  <c r="D31" i="15"/>
  <c r="D33" i="20"/>
  <c r="D43" i="17"/>
  <c r="D31" i="17"/>
  <c r="D19" i="13"/>
  <c r="D29" i="13"/>
  <c r="D28" i="13"/>
  <c r="D27" i="14"/>
  <c r="D38" i="14"/>
  <c r="D42" i="15"/>
  <c r="D18" i="15"/>
  <c r="D44" i="15"/>
  <c r="D36" i="15"/>
  <c r="D34" i="16"/>
  <c r="D43" i="16"/>
  <c r="D21" i="16"/>
  <c r="D27" i="16"/>
  <c r="D35" i="16"/>
  <c r="D21" i="10"/>
  <c r="D39" i="10"/>
  <c r="D16" i="12"/>
  <c r="D20" i="10"/>
  <c r="D15" i="13"/>
  <c r="D22" i="20"/>
  <c r="D25" i="10"/>
  <c r="D35" i="12"/>
  <c r="D37" i="12"/>
  <c r="D37" i="17"/>
  <c r="D37" i="13"/>
  <c r="D39" i="14"/>
  <c r="D26" i="14"/>
  <c r="D25" i="15"/>
  <c r="D16" i="15"/>
  <c r="D29" i="16"/>
  <c r="D42" i="16"/>
  <c r="D36" i="12"/>
  <c r="D26" i="7"/>
  <c r="D24" i="7"/>
  <c r="D24" i="18"/>
  <c r="D19" i="17"/>
  <c r="D16" i="14"/>
  <c r="D25" i="14"/>
  <c r="D17" i="17"/>
  <c r="D23" i="17"/>
  <c r="D36" i="13"/>
  <c r="D41" i="14"/>
  <c r="D23" i="15"/>
  <c r="D39" i="15"/>
  <c r="D22" i="16"/>
  <c r="D36" i="16"/>
  <c r="D42" i="10"/>
  <c r="D29" i="12"/>
  <c r="D15" i="15"/>
  <c r="D20" i="18"/>
  <c r="D31" i="12"/>
  <c r="D27" i="10"/>
  <c r="D23" i="20"/>
  <c r="D28" i="7"/>
  <c r="D23" i="13"/>
  <c r="D25" i="20"/>
  <c r="D35" i="7"/>
  <c r="D35" i="10"/>
  <c r="D43" i="15"/>
  <c r="D31" i="20"/>
  <c r="D17" i="20"/>
  <c r="D43" i="12"/>
  <c r="D23" i="14"/>
  <c r="D34" i="7"/>
  <c r="D27" i="13"/>
  <c r="D30" i="20"/>
  <c r="D39" i="17"/>
  <c r="D29" i="17"/>
  <c r="D44" i="13"/>
  <c r="D26" i="13"/>
  <c r="D21" i="13"/>
  <c r="D24" i="14"/>
  <c r="D31" i="14"/>
  <c r="D35" i="15"/>
  <c r="D37" i="15"/>
  <c r="D32" i="15"/>
  <c r="D29" i="15"/>
  <c r="D25" i="16"/>
  <c r="D40" i="16"/>
  <c r="D18" i="16"/>
  <c r="D19" i="16"/>
  <c r="D28" i="16"/>
  <c r="D34" i="10"/>
  <c r="D18" i="10"/>
  <c r="D39" i="12"/>
  <c r="D16" i="17"/>
  <c r="D21" i="15"/>
  <c r="D20" i="7"/>
  <c r="D32" i="7"/>
  <c r="D18" i="17"/>
  <c r="D16" i="13"/>
  <c r="D24" i="12"/>
  <c r="D33" i="14"/>
  <c r="D15" i="20"/>
  <c r="D25" i="17"/>
  <c r="D41" i="13"/>
  <c r="D17" i="14"/>
  <c r="D30" i="15"/>
  <c r="D22" i="15"/>
  <c r="D15" i="16"/>
  <c r="D41" i="16"/>
  <c r="D31" i="10"/>
  <c r="D33" i="10"/>
  <c r="D24" i="15"/>
  <c r="D37" i="14"/>
  <c r="D19" i="20"/>
  <c r="D19" i="10"/>
  <c r="D43" i="13"/>
  <c r="D21" i="12"/>
  <c r="D33" i="17"/>
  <c r="D34" i="13"/>
  <c r="D34" i="14"/>
  <c r="D19" i="14"/>
  <c r="D17" i="15"/>
  <c r="D37" i="16"/>
  <c r="D26" i="16"/>
  <c r="D39" i="16"/>
  <c r="D26" i="10"/>
  <c r="D38" i="8"/>
  <c r="D42" i="8"/>
  <c r="D44" i="8"/>
  <c r="D24" i="8"/>
  <c r="D34" i="8"/>
  <c r="D41" i="8"/>
  <c r="D22" i="8"/>
  <c r="D14" i="16"/>
  <c r="D28" i="8"/>
  <c r="D36" i="8"/>
  <c r="D14" i="15"/>
  <c r="D14" i="10"/>
  <c r="D16" i="8"/>
  <c r="D43" i="8"/>
  <c r="D14" i="7"/>
  <c r="D27" i="8"/>
  <c r="D31" i="8"/>
  <c r="D23" i="8"/>
  <c r="D35" i="8"/>
  <c r="D14" i="18"/>
  <c r="D17" i="8"/>
  <c r="D21" i="8"/>
  <c r="D15" i="8"/>
  <c r="D37" i="8"/>
  <c r="D20" i="8"/>
  <c r="D29" i="8"/>
  <c r="D30" i="8"/>
  <c r="D45" i="7" l="1"/>
  <c r="D46" i="7" s="1"/>
  <c r="D45" i="15"/>
  <c r="D46" i="15" s="1"/>
  <c r="D45" i="12"/>
  <c r="D45" i="17"/>
  <c r="D45" i="13"/>
  <c r="D46" i="13" s="1"/>
  <c r="D45" i="18"/>
  <c r="D46" i="18" s="1"/>
  <c r="D45" i="10"/>
  <c r="D45" i="16"/>
  <c r="D46" i="16" s="1"/>
  <c r="D45" i="14"/>
  <c r="D46" i="14" s="1"/>
  <c r="D45" i="20"/>
  <c r="D46" i="20" s="1"/>
  <c r="D45" i="19"/>
  <c r="D46" i="19" s="1"/>
  <c r="D45" i="8"/>
  <c r="D46" i="8" s="1"/>
  <c r="D46" i="12"/>
  <c r="D46" i="17"/>
  <c r="D46" i="10"/>
</calcChain>
</file>

<file path=xl/sharedStrings.xml><?xml version="1.0" encoding="utf-8"?>
<sst xmlns="http://schemas.openxmlformats.org/spreadsheetml/2006/main" count="454" uniqueCount="103">
  <si>
    <t>Munkaidő nyilvántartás</t>
  </si>
  <si>
    <t>Pannon Egyetem</t>
  </si>
  <si>
    <t>Projekt azonosító:</t>
  </si>
  <si>
    <t>Év</t>
  </si>
  <si>
    <t>Hónap</t>
  </si>
  <si>
    <t>Név</t>
  </si>
  <si>
    <t>Nap</t>
  </si>
  <si>
    <t>Összesen</t>
  </si>
  <si>
    <t>arány (%)</t>
  </si>
  <si>
    <t>A munkatárs a kijelölt feladatokat a fenti projektben megfelelően ellátta.</t>
  </si>
  <si>
    <t>szakmai vezető</t>
  </si>
  <si>
    <t>alprojektvezető</t>
  </si>
  <si>
    <t>projektmenedzser</t>
  </si>
  <si>
    <t>munkavállaló</t>
  </si>
  <si>
    <t>A teljesítést igazolom:</t>
  </si>
  <si>
    <t>Elvégzett munka leírása</t>
  </si>
  <si>
    <t>MUNKAIDŐ NYILVÁNTARTÁS 
Kinevezés(-módosítás) alapadatai</t>
  </si>
  <si>
    <t>Segédtáblák</t>
  </si>
  <si>
    <t>Alprojekt vezető</t>
  </si>
  <si>
    <t>Alprojekt</t>
  </si>
  <si>
    <t>Projektazonosító:</t>
  </si>
  <si>
    <t>Projekt címe:</t>
  </si>
  <si>
    <t>Alprojekt:</t>
  </si>
  <si>
    <t>1. Kérem adja meg, hogy melyik alprojektben műkdik közre.</t>
  </si>
  <si>
    <t>Alprojektvezető:</t>
  </si>
  <si>
    <t>Munkavállaló neve:</t>
  </si>
  <si>
    <t>2.1. Kérem adja meg nevét</t>
  </si>
  <si>
    <t>Projektre fordított havi óraszám:</t>
  </si>
  <si>
    <t>2.1. Kérem adja meg, hogy a kinevezésében foglaltak szerint hány órát fordít havi szinten a projekt megvalósítására.</t>
  </si>
  <si>
    <t>Arány:</t>
  </si>
  <si>
    <t>október</t>
  </si>
  <si>
    <t>november</t>
  </si>
  <si>
    <t>ÉV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</si>
  <si>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</si>
  <si>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</si>
  <si>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</si>
  <si>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</si>
  <si>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</si>
  <si>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</si>
  <si>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</si>
  <si>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</si>
  <si>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</si>
  <si>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</si>
  <si>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december</t>
  </si>
  <si>
    <t>NAP</t>
  </si>
  <si>
    <t>Szabadság</t>
  </si>
  <si>
    <t>fizetett szabadság</t>
  </si>
  <si>
    <t>kiküldetés</t>
  </si>
  <si>
    <t>munkaszüneti nap</t>
  </si>
  <si>
    <t>Projektre fordított munkaidő (terv)</t>
  </si>
  <si>
    <t>Projektre fordított munkaidő (tény)</t>
  </si>
  <si>
    <t>Munkaórák száma</t>
  </si>
  <si>
    <t>3.1. Kérem, adja meg, hogy a kinevezésében foglaltak szerint mikor kezdődött a jogviszonya</t>
  </si>
  <si>
    <t>3.1. Kérem, adja meg, hogy a kinevezésében foglaltak szerint mikor fejeződik be a jogviszonya</t>
  </si>
  <si>
    <t>….. óra</t>
  </si>
  <si>
    <t>…… %</t>
  </si>
  <si>
    <r>
      <rPr>
        <i/>
        <sz val="11"/>
        <color theme="8" tint="-0.249977111117893"/>
        <rFont val="Cambria"/>
        <family val="1"/>
        <charset val="238"/>
        <scheme val="major"/>
      </rPr>
      <t xml:space="preserve">Jogviszony kezdete   </t>
    </r>
    <r>
      <rPr>
        <i/>
        <sz val="11"/>
        <color theme="8" tint="-0.499984740745262"/>
        <rFont val="Cambria"/>
        <family val="1"/>
        <charset val="238"/>
        <scheme val="major"/>
      </rPr>
      <t xml:space="preserve"> </t>
    </r>
    <r>
      <rPr>
        <sz val="11"/>
        <color theme="8" tint="-0.499984740745262"/>
        <rFont val="Cambria"/>
        <family val="1"/>
        <charset val="238"/>
        <scheme val="major"/>
      </rPr>
      <t xml:space="preserve">                      Év</t>
    </r>
  </si>
  <si>
    <r>
      <rPr>
        <i/>
        <sz val="11"/>
        <color theme="8" tint="-0.249977111117893"/>
        <rFont val="Cambria"/>
        <family val="1"/>
        <charset val="238"/>
        <scheme val="major"/>
      </rPr>
      <t xml:space="preserve">Jogviszony kezdete  </t>
    </r>
    <r>
      <rPr>
        <sz val="11"/>
        <color theme="8" tint="-0.249977111117893"/>
        <rFont val="Cambria"/>
        <family val="1"/>
        <charset val="238"/>
        <scheme val="major"/>
      </rPr>
      <t xml:space="preserve">    </t>
    </r>
    <r>
      <rPr>
        <sz val="11"/>
        <color theme="8" tint="-0.499984740745262"/>
        <rFont val="Cambria"/>
        <family val="1"/>
        <charset val="238"/>
        <scheme val="major"/>
      </rPr>
      <t xml:space="preserve">              Hónap</t>
    </r>
  </si>
  <si>
    <r>
      <rPr>
        <i/>
        <sz val="11"/>
        <color theme="8" tint="-0.249977111117893"/>
        <rFont val="Cambria"/>
        <family val="1"/>
        <charset val="238"/>
        <scheme val="major"/>
      </rPr>
      <t xml:space="preserve">Jogviszony kezdete    </t>
    </r>
    <r>
      <rPr>
        <sz val="11"/>
        <color theme="8" tint="-0.249977111117893"/>
        <rFont val="Cambria"/>
        <family val="1"/>
        <charset val="238"/>
        <scheme val="major"/>
      </rPr>
      <t xml:space="preserve">     </t>
    </r>
    <r>
      <rPr>
        <sz val="11"/>
        <color theme="8" tint="-0.499984740745262"/>
        <rFont val="Cambria"/>
        <family val="1"/>
        <charset val="238"/>
        <scheme val="major"/>
      </rPr>
      <t xml:space="preserve">               Nap</t>
    </r>
  </si>
  <si>
    <r>
      <rPr>
        <i/>
        <sz val="11"/>
        <color theme="8" tint="-0.249977111117893"/>
        <rFont val="Cambria"/>
        <family val="1"/>
        <charset val="238"/>
        <scheme val="major"/>
      </rPr>
      <t xml:space="preserve">Jogviszony vége     </t>
    </r>
    <r>
      <rPr>
        <sz val="11"/>
        <color theme="8" tint="-0.249977111117893"/>
        <rFont val="Cambria"/>
        <family val="1"/>
        <charset val="238"/>
        <scheme val="major"/>
      </rPr>
      <t xml:space="preserve">           </t>
    </r>
    <r>
      <rPr>
        <sz val="11"/>
        <color theme="8" tint="-0.499984740745262"/>
        <rFont val="Cambria"/>
        <family val="1"/>
        <charset val="238"/>
        <scheme val="major"/>
      </rPr>
      <t xml:space="preserve">                Év</t>
    </r>
  </si>
  <si>
    <r>
      <rPr>
        <i/>
        <sz val="11"/>
        <color theme="8" tint="-0.249977111117893"/>
        <rFont val="Cambria"/>
        <family val="1"/>
        <charset val="238"/>
        <scheme val="major"/>
      </rPr>
      <t xml:space="preserve">Jogviszony vége      </t>
    </r>
    <r>
      <rPr>
        <sz val="11"/>
        <color theme="8" tint="-0.499984740745262"/>
        <rFont val="Cambria"/>
        <family val="1"/>
        <charset val="238"/>
        <scheme val="major"/>
      </rPr>
      <t xml:space="preserve">                   Hónap</t>
    </r>
  </si>
  <si>
    <r>
      <rPr>
        <i/>
        <sz val="11"/>
        <color theme="8" tint="-0.249977111117893"/>
        <rFont val="Cambria"/>
        <family val="1"/>
        <charset val="238"/>
        <scheme val="major"/>
      </rPr>
      <t xml:space="preserve">Jogviszony vége     </t>
    </r>
    <r>
      <rPr>
        <i/>
        <sz val="11"/>
        <color theme="8" tint="-0.499984740745262"/>
        <rFont val="Cambria"/>
        <family val="1"/>
        <charset val="238"/>
        <scheme val="major"/>
      </rPr>
      <t xml:space="preserve">              </t>
    </r>
    <r>
      <rPr>
        <sz val="11"/>
        <color theme="8" tint="-0.499984740745262"/>
        <rFont val="Cambria"/>
        <family val="1"/>
        <charset val="238"/>
        <scheme val="major"/>
      </rPr>
      <t xml:space="preserve">          Nap</t>
    </r>
  </si>
  <si>
    <t>betegszabadság</t>
  </si>
  <si>
    <t>f. nélküli szabadság</t>
  </si>
  <si>
    <t>Gipsz Jakab</t>
  </si>
  <si>
    <r>
      <rPr>
        <b/>
        <sz val="10"/>
        <color theme="1" tint="0.249977111117893"/>
        <rFont val="Calibri"/>
        <family val="2"/>
        <charset val="238"/>
        <scheme val="minor"/>
      </rPr>
      <t>Munkaidőnyilvántartás vezetésére szolgáló segédtábla</t>
    </r>
    <r>
      <rPr>
        <sz val="10"/>
        <color theme="1" tint="0.249977111117893"/>
        <rFont val="Calibri"/>
        <family val="2"/>
        <charset val="238"/>
        <scheme val="minor"/>
      </rPr>
      <t xml:space="preserve">
Verziószám:  v.2.0.
</t>
    </r>
  </si>
  <si>
    <t>1_1 Katalitikus reakciók kutatása</t>
  </si>
  <si>
    <t>1_2 Reakciótervezés és szerves szintézisek</t>
  </si>
  <si>
    <t>1_3 Nanoszerkezetű anyagok fejlesztése</t>
  </si>
  <si>
    <t>1_4 Alternatív oldószerek fejlesztése/alkalmazása</t>
  </si>
  <si>
    <t>2_1 Betonadalékokkal és biokerámiával kapcsolatos kutatások (Mechanikai I)</t>
  </si>
  <si>
    <t>2_2 Műanyag kompozitokkal kapcsolatos kutatás (Mechanikai II)</t>
  </si>
  <si>
    <t xml:space="preserve">2_3 Műanyag hulladékok kémiai feldolgozásával kapcsolatos kutatások 
</t>
  </si>
  <si>
    <t>2_4 Vörösiszap radiológiai vizsgálata</t>
  </si>
  <si>
    <t>2_5 Vörösiszap és/vagy egyéb ipari hulladékok hasznosítása katalitikus technológiákkal (Kémiai feldolgozás)</t>
  </si>
  <si>
    <t>3_1 Mágneses kolloidok és fluidumok szerkezete és termodinamikája, fizikai kémia, nanotechnológia, méréstechnika</t>
  </si>
  <si>
    <t>3_2 Nagyszelektivitású ion-/ folyadékkromatográfiás módszerek és anyagok fejlesztése</t>
  </si>
  <si>
    <t>3_3 Intermolekuláris és felületi kölcsönhatások meghatározására szolgáló kromatográfiás és kalorimetriás kísérleti eljárások és termodinamikai számítási módszerek fejlesztése</t>
  </si>
  <si>
    <t>3_4 Modellszámításokkal kapcsolatos kutatás</t>
  </si>
  <si>
    <t>3_5 Információátvitel, folyamatmérnöki kutatások</t>
  </si>
  <si>
    <t>3_6 Szerkezetek és energetikai rendszerek optimalizációja</t>
  </si>
  <si>
    <t>3_7 NMR</t>
  </si>
  <si>
    <t>Dr. Horváth Ottó</t>
  </si>
  <si>
    <t>Skodáné Dr. Földes Rita</t>
  </si>
  <si>
    <t>Dr. Kristóf János</t>
  </si>
  <si>
    <t>Dr. Gubicza László</t>
  </si>
  <si>
    <t>Dr. Kovács Kristóf</t>
  </si>
  <si>
    <t>Dr. Varga Csilla</t>
  </si>
  <si>
    <t>Dr. Hancsók Jenő</t>
  </si>
  <si>
    <t>Dr. Rédey Ákos</t>
  </si>
  <si>
    <t>Dr. Somlai János</t>
  </si>
  <si>
    <t>Dr. Szalai István</t>
  </si>
  <si>
    <t>Dr. Hajós Péter</t>
  </si>
  <si>
    <t>Dr. Dallos András</t>
  </si>
  <si>
    <t>Dr. Boda Dezső</t>
  </si>
  <si>
    <t>Dr. Abonyi János</t>
  </si>
  <si>
    <t>Dr. Fodor Dénes</t>
  </si>
  <si>
    <t>TÁMOP-4.2.2.A-11/1/KONV-2012-0071</t>
  </si>
  <si>
    <t>Az anyag tulajdonságaitól a felhasználásig – természetes alapanyagok és hulladékok hasznosítását megalapozó kutatások</t>
  </si>
  <si>
    <t>Dr. Kurdi Róbert</t>
  </si>
  <si>
    <t>Készítette: Morvai Bálint</t>
  </si>
  <si>
    <t>1., Az alapadatok megadását követően a kinevezése szerint releváns hónapokban a táblázat felkínálja Önnek a javasolt napi munkaidő ráfordítást. Ezt természetesen a képlet felülírásával meg lehet változtatni.
2, Abban az esetben, ha Ön szabadságon, vagy kiküldetésben van az adott munkanapon akkor a tény munkaidőráfordítás oszlopában ("E") a legördülő menüből válassza ki a megfelelő megjegyzést.
3., Kérjük, a tény óraszámokat kézzel töltse ki, illetve az útmutató szerint töltse ki a havi beszámolót, majd aláírást követően minden hónap 5-éig juttassa el az alprojektvezető aláírásval a projektmenedzsment részére az adott hónapra vonatkozó nyilvántartást.</t>
  </si>
  <si>
    <r>
      <t xml:space="preserve">Kitöltési útmutató!
Kérjük elektronikusan töltsék ki! (Az útmutató kitöltést követően törlendő!)
</t>
    </r>
    <r>
      <rPr>
        <i/>
        <sz val="12"/>
        <rFont val="Times New Roman"/>
        <family val="1"/>
        <charset val="238"/>
      </rPr>
      <t xml:space="preserve">
A korábbi projektek megvalósítása során tapasztalt hiányosságok kezelésére és az adminisztráció egyszerűsítése céljából, a szakmai előrehaladást jobban részletező, új formátumú munkaidő nyilvántartást kívánunk a projekt során alkalmazni.
A napi szintű aláírást, havi feladatleírás váltja fel.
Tehát kérjük, hogy a projektre fordított óraszám megadása mellett, havi bontásban, a projektre fordított munkaidővel arányosan mutassák be az adott hónapban elvégzett feladatokat.
A terjedelemre vonatkozó előírás:
1 projektre fordított munkaóra,  elvárt karakterszám: 6
53 óra/hónapnál kevesebb munkaidő esetében, az óraszámtól független minimum karakterszám: 400
Tehát pl.174 óra esetében, 174 * 6 = 1044 karakter (szóközökkel).
A nyilvántartásokat alprojektenként tömbösítve, nyomtatott formában, 1 eredeti példányban az alábbi aláírásokkal minden hónap 10-éig legyenek szívesek eljuttatni Szász Lőrinc részére. A nyilvántartásokat elektronikus formátumban, személyenkénti bontásban a projekt futamidejének végéig legyenek szívesek megőrizni.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</si>
</sst>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b/>
      <sz val="18"/>
      <color theme="0"/>
      <name val="Cambria"/>
      <family val="1"/>
      <charset val="238"/>
      <scheme val="major"/>
    </font>
    <font>
      <sz val="11"/>
      <color theme="0" tint="-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sz val="10"/>
      <color theme="1" tint="0.249977111117893"/>
      <name val="Calibri"/>
      <family val="2"/>
      <charset val="238"/>
      <scheme val="minor"/>
    </font>
    <font>
      <b/>
      <sz val="11"/>
      <color theme="8" tint="-0.499984740745262"/>
      <name val="Cambria"/>
      <family val="1"/>
      <charset val="238"/>
      <scheme val="major"/>
    </font>
    <font>
      <sz val="11"/>
      <color theme="8" tint="-0.499984740745262"/>
      <name val="Cambria"/>
      <family val="1"/>
      <charset val="238"/>
      <scheme val="major"/>
    </font>
    <font>
      <sz val="11"/>
      <color theme="0" tint="-0.34998626667073579"/>
      <name val="Cambria"/>
      <family val="1"/>
      <charset val="238"/>
      <scheme val="major"/>
    </font>
    <font>
      <sz val="14"/>
      <color theme="1" tint="0.249977111117893"/>
      <name val="Calibri"/>
      <family val="2"/>
      <charset val="238"/>
      <scheme val="minor"/>
    </font>
    <font>
      <i/>
      <sz val="9"/>
      <color theme="1" tint="0.249977111117893"/>
      <name val="Calibri"/>
      <family val="2"/>
      <charset val="238"/>
      <scheme val="minor"/>
    </font>
    <font>
      <sz val="11"/>
      <color theme="0" tint="-0.499984740745262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theme="8" tint="-0.249977111117893"/>
      <name val="Cambria"/>
      <family val="1"/>
      <charset val="238"/>
      <scheme val="major"/>
    </font>
    <font>
      <b/>
      <sz val="11"/>
      <color rgb="FF12323A"/>
      <name val="Cambria"/>
      <family val="1"/>
      <charset val="238"/>
      <scheme val="major"/>
    </font>
    <font>
      <b/>
      <sz val="11"/>
      <color theme="8" tint="-0.499984740745262"/>
      <name val="Calibri"/>
      <family val="2"/>
      <charset val="238"/>
      <scheme val="minor"/>
    </font>
    <font>
      <i/>
      <sz val="8"/>
      <color theme="1" tint="0.499984740745262"/>
      <name val="Calibri"/>
      <family val="2"/>
      <charset val="238"/>
      <scheme val="minor"/>
    </font>
    <font>
      <b/>
      <sz val="14"/>
      <color theme="0"/>
      <name val="Times New Roman"/>
      <family val="1"/>
      <charset val="238"/>
    </font>
    <font>
      <i/>
      <sz val="11"/>
      <color theme="8" tint="-0.249977111117893"/>
      <name val="Cambria"/>
      <family val="1"/>
      <charset val="238"/>
      <scheme val="major"/>
    </font>
    <font>
      <i/>
      <sz val="11"/>
      <color theme="8" tint="-0.499984740745262"/>
      <name val="Cambria"/>
      <family val="1"/>
      <charset val="238"/>
      <scheme val="major"/>
    </font>
    <font>
      <sz val="10"/>
      <color theme="0" tint="-0.34998626667073579"/>
      <name val="Times New Roman"/>
      <family val="1"/>
      <charset val="238"/>
    </font>
    <font>
      <b/>
      <sz val="10"/>
      <color theme="1" tint="0.249977111117893"/>
      <name val="Calibri"/>
      <family val="2"/>
      <charset val="238"/>
      <scheme val="minor"/>
    </font>
    <font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/>
      <bottom style="medium">
        <color theme="3" tint="-0.499984740745262"/>
      </bottom>
      <diagonal/>
    </border>
    <border>
      <left/>
      <right style="thick">
        <color theme="8" tint="-0.499984740745262"/>
      </right>
      <top/>
      <bottom style="medium">
        <color theme="3" tint="-0.499984740745262"/>
      </bottom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 style="dotted">
        <color theme="8" tint="-0.499984740745262"/>
      </bottom>
      <diagonal/>
    </border>
    <border>
      <left style="thin">
        <color theme="1" tint="0.14993743705557422"/>
      </left>
      <right/>
      <top style="thin">
        <color theme="1" tint="0.14993743705557422"/>
      </top>
      <bottom style="thin">
        <color theme="1" tint="0.14993743705557422"/>
      </bottom>
      <diagonal/>
    </border>
    <border>
      <left/>
      <right/>
      <top style="thin">
        <color theme="1" tint="0.14993743705557422"/>
      </top>
      <bottom style="thin">
        <color theme="1" tint="0.14993743705557422"/>
      </bottom>
      <diagonal/>
    </border>
    <border>
      <left/>
      <right style="thin">
        <color theme="1" tint="0.14993743705557422"/>
      </right>
      <top style="thin">
        <color theme="1" tint="0.14993743705557422"/>
      </top>
      <bottom style="thin">
        <color theme="1" tint="0.14993743705557422"/>
      </bottom>
      <diagonal/>
    </border>
    <border>
      <left style="thick">
        <color theme="8" tint="-0.499984740745262"/>
      </left>
      <right/>
      <top/>
      <bottom style="thin">
        <color theme="8" tint="-0.499984740745262"/>
      </bottom>
      <diagonal/>
    </border>
    <border>
      <left/>
      <right style="thick">
        <color theme="8" tint="-0.499984740745262"/>
      </right>
      <top/>
      <bottom style="thin">
        <color theme="8" tint="-0.499984740745262"/>
      </bottom>
      <diagonal/>
    </border>
    <border>
      <left/>
      <right style="thick">
        <color theme="8" tint="-0.499984740745262"/>
      </right>
      <top style="dotted">
        <color theme="8" tint="-0.499984740745262"/>
      </top>
      <bottom style="dotted">
        <color theme="8" tint="-0.499984740745262"/>
      </bottom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/>
      <right/>
      <top style="thin">
        <color theme="1" tint="0.14993743705557422"/>
      </top>
      <bottom/>
      <diagonal/>
    </border>
    <border>
      <left/>
      <right style="thin">
        <color theme="1" tint="0.14993743705557422"/>
      </right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/>
      <diagonal/>
    </border>
    <border>
      <left/>
      <right style="thin">
        <color theme="1" tint="0.14993743705557422"/>
      </right>
      <top/>
      <bottom/>
      <diagonal/>
    </border>
    <border>
      <left style="thin">
        <color theme="1" tint="0.14993743705557422"/>
      </left>
      <right/>
      <top/>
      <bottom style="thin">
        <color theme="1" tint="0.14993743705557422"/>
      </bottom>
      <diagonal/>
    </border>
    <border>
      <left/>
      <right/>
      <top/>
      <bottom style="thin">
        <color theme="1" tint="0.14993743705557422"/>
      </bottom>
      <diagonal/>
    </border>
    <border>
      <left/>
      <right style="thin">
        <color theme="1" tint="0.14993743705557422"/>
      </right>
      <top/>
      <bottom style="thin">
        <color theme="1" tint="0.14993743705557422"/>
      </bottom>
      <diagonal/>
    </border>
  </borders>
  <cellStyleXfs count="2">
    <xf numFmtId="0" fontId="0" fillId="0" borderId="0"/>
    <xf numFmtId="0" fontId="36" fillId="0" borderId="0"/>
  </cellStyleXfs>
  <cellXfs count="1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6" fillId="0" borderId="0" xfId="0" applyFont="1"/>
    <xf numFmtId="0" fontId="6" fillId="0" borderId="0" xfId="0" applyNumberFormat="1" applyFont="1" applyBorder="1"/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0" fontId="8" fillId="0" borderId="0" xfId="0" applyFont="1" applyBorder="1" applyAlignment="1"/>
    <xf numFmtId="164" fontId="6" fillId="0" borderId="9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3" fillId="0" borderId="0" xfId="0" applyFont="1"/>
    <xf numFmtId="0" fontId="7" fillId="0" borderId="0" xfId="0" applyFont="1"/>
    <xf numFmtId="0" fontId="7" fillId="0" borderId="0" xfId="0" applyFont="1" applyBorder="1" applyAlignme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/>
    <xf numFmtId="0" fontId="4" fillId="4" borderId="6" xfId="0" applyNumberFormat="1" applyFont="1" applyFill="1" applyBorder="1" applyAlignment="1">
      <alignment horizontal="center" vertical="center"/>
    </xf>
    <xf numFmtId="0" fontId="7" fillId="0" borderId="0" xfId="0" applyFont="1" applyBorder="1"/>
    <xf numFmtId="0" fontId="4" fillId="5" borderId="6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13" fillId="6" borderId="0" xfId="0" applyNumberFormat="1" applyFont="1" applyFill="1" applyBorder="1" applyProtection="1"/>
    <xf numFmtId="0" fontId="15" fillId="6" borderId="0" xfId="0" applyFont="1" applyFill="1" applyBorder="1" applyProtection="1"/>
    <xf numFmtId="0" fontId="16" fillId="6" borderId="0" xfId="0" applyFont="1" applyFill="1" applyBorder="1" applyProtection="1"/>
    <xf numFmtId="0" fontId="17" fillId="6" borderId="0" xfId="0" applyFont="1" applyFill="1" applyBorder="1" applyProtection="1"/>
    <xf numFmtId="0" fontId="12" fillId="2" borderId="0" xfId="0" applyFont="1" applyFill="1" applyBorder="1" applyProtection="1"/>
    <xf numFmtId="49" fontId="13" fillId="6" borderId="0" xfId="0" applyNumberFormat="1" applyFont="1" applyFill="1" applyProtection="1"/>
    <xf numFmtId="0" fontId="19" fillId="8" borderId="17" xfId="0" applyFont="1" applyFill="1" applyBorder="1" applyAlignment="1" applyProtection="1">
      <alignment horizontal="right" vertical="center"/>
    </xf>
    <xf numFmtId="0" fontId="20" fillId="9" borderId="18" xfId="0" applyFont="1" applyFill="1" applyBorder="1" applyAlignment="1" applyProtection="1">
      <alignment horizontal="left" vertical="center"/>
    </xf>
    <xf numFmtId="0" fontId="15" fillId="6" borderId="0" xfId="0" applyFont="1" applyFill="1" applyProtection="1"/>
    <xf numFmtId="0" fontId="0" fillId="0" borderId="0" xfId="0" applyProtection="1"/>
    <xf numFmtId="0" fontId="19" fillId="8" borderId="21" xfId="0" applyFont="1" applyFill="1" applyBorder="1" applyAlignment="1" applyProtection="1">
      <alignment horizontal="right" vertical="center"/>
    </xf>
    <xf numFmtId="0" fontId="20" fillId="9" borderId="22" xfId="0" applyFont="1" applyFill="1" applyBorder="1" applyAlignment="1" applyProtection="1">
      <alignment horizontal="left" vertical="center" wrapText="1"/>
    </xf>
    <xf numFmtId="0" fontId="21" fillId="6" borderId="0" xfId="0" applyFont="1" applyFill="1" applyBorder="1" applyProtection="1"/>
    <xf numFmtId="49" fontId="22" fillId="6" borderId="23" xfId="0" applyNumberFormat="1" applyFont="1" applyFill="1" applyBorder="1" applyAlignment="1" applyProtection="1">
      <alignment horizontal="right" vertical="center"/>
    </xf>
    <xf numFmtId="0" fontId="19" fillId="8" borderId="24" xfId="0" applyFont="1" applyFill="1" applyBorder="1" applyAlignment="1" applyProtection="1">
      <alignment horizontal="right" vertical="center"/>
    </xf>
    <xf numFmtId="0" fontId="19" fillId="2" borderId="25" xfId="0" applyFont="1" applyFill="1" applyBorder="1" applyAlignment="1" applyProtection="1">
      <alignment horizontal="left" vertical="center" wrapText="1"/>
      <protection locked="0"/>
    </xf>
    <xf numFmtId="0" fontId="20" fillId="8" borderId="29" xfId="0" applyFont="1" applyFill="1" applyBorder="1" applyAlignment="1" applyProtection="1">
      <alignment horizontal="right" vertical="center"/>
    </xf>
    <xf numFmtId="0" fontId="24" fillId="9" borderId="30" xfId="0" applyFont="1" applyFill="1" applyBorder="1" applyAlignment="1" applyProtection="1">
      <alignment vertical="center"/>
    </xf>
    <xf numFmtId="49" fontId="22" fillId="6" borderId="0" xfId="0" applyNumberFormat="1" applyFont="1" applyFill="1" applyAlignment="1" applyProtection="1">
      <alignment horizontal="right" vertical="center"/>
    </xf>
    <xf numFmtId="0" fontId="20" fillId="8" borderId="24" xfId="0" applyFont="1" applyFill="1" applyBorder="1" applyAlignment="1" applyProtection="1">
      <alignment horizontal="right" vertical="top"/>
    </xf>
    <xf numFmtId="0" fontId="25" fillId="2" borderId="23" xfId="0" applyFont="1" applyFill="1" applyBorder="1" applyAlignment="1" applyProtection="1">
      <alignment vertical="top"/>
    </xf>
    <xf numFmtId="0" fontId="19" fillId="2" borderId="25" xfId="0" applyFont="1" applyFill="1" applyBorder="1" applyAlignment="1" applyProtection="1">
      <alignment horizontal="left" vertical="center"/>
      <protection locked="0"/>
    </xf>
    <xf numFmtId="0" fontId="19" fillId="2" borderId="31" xfId="0" applyFont="1" applyFill="1" applyBorder="1" applyAlignment="1" applyProtection="1">
      <alignment horizontal="left" vertical="center"/>
      <protection locked="0"/>
    </xf>
    <xf numFmtId="10" fontId="24" fillId="9" borderId="30" xfId="0" applyNumberFormat="1" applyFont="1" applyFill="1" applyBorder="1" applyAlignment="1" applyProtection="1">
      <alignment horizontal="left" vertical="center"/>
    </xf>
    <xf numFmtId="0" fontId="19" fillId="8" borderId="24" xfId="0" applyFont="1" applyFill="1" applyBorder="1" applyAlignment="1" applyProtection="1">
      <alignment horizontal="right"/>
    </xf>
    <xf numFmtId="0" fontId="26" fillId="2" borderId="23" xfId="0" applyFont="1" applyFill="1" applyBorder="1" applyAlignment="1" applyProtection="1">
      <alignment vertical="top"/>
    </xf>
    <xf numFmtId="1" fontId="15" fillId="6" borderId="0" xfId="0" applyNumberFormat="1" applyFont="1" applyFill="1" applyBorder="1" applyProtection="1"/>
    <xf numFmtId="0" fontId="28" fillId="2" borderId="23" xfId="0" applyFont="1" applyFill="1" applyBorder="1" applyAlignment="1" applyProtection="1">
      <alignment vertical="center"/>
    </xf>
    <xf numFmtId="0" fontId="29" fillId="2" borderId="20" xfId="0" applyFont="1" applyFill="1" applyBorder="1" applyAlignment="1" applyProtection="1">
      <alignment horizontal="left" vertical="center"/>
      <protection locked="0"/>
    </xf>
    <xf numFmtId="1" fontId="15" fillId="6" borderId="0" xfId="0" applyNumberFormat="1" applyFont="1" applyFill="1" applyBorder="1" applyAlignment="1" applyProtection="1">
      <alignment horizontal="left"/>
    </xf>
    <xf numFmtId="0" fontId="15" fillId="6" borderId="0" xfId="0" applyFont="1" applyFill="1" applyBorder="1" applyAlignment="1" applyProtection="1">
      <alignment horizontal="left"/>
    </xf>
    <xf numFmtId="0" fontId="30" fillId="6" borderId="0" xfId="0" applyFont="1" applyFill="1" applyBorder="1" applyProtection="1"/>
    <xf numFmtId="0" fontId="12" fillId="6" borderId="0" xfId="0" applyFont="1" applyFill="1" applyBorder="1" applyProtection="1"/>
    <xf numFmtId="164" fontId="1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/>
    <xf numFmtId="164" fontId="9" fillId="0" borderId="0" xfId="0" applyNumberFormat="1" applyFont="1" applyBorder="1" applyAlignment="1"/>
    <xf numFmtId="164" fontId="3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164" fontId="31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0" xfId="0" applyFont="1"/>
    <xf numFmtId="0" fontId="34" fillId="0" borderId="0" xfId="0" applyFont="1"/>
    <xf numFmtId="164" fontId="7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wrapText="1"/>
      <protection locked="0"/>
    </xf>
    <xf numFmtId="0" fontId="12" fillId="0" borderId="0" xfId="0" applyFont="1" applyProtection="1"/>
    <xf numFmtId="0" fontId="1" fillId="0" borderId="0" xfId="0" applyFont="1" applyProtection="1"/>
    <xf numFmtId="164" fontId="1" fillId="0" borderId="0" xfId="0" applyNumberFormat="1" applyFont="1" applyProtection="1"/>
    <xf numFmtId="0" fontId="10" fillId="0" borderId="0" xfId="0" applyFont="1" applyProtection="1"/>
    <xf numFmtId="164" fontId="10" fillId="0" borderId="0" xfId="0" applyNumberFormat="1" applyFont="1" applyProtection="1"/>
    <xf numFmtId="0" fontId="2" fillId="0" borderId="0" xfId="0" applyFont="1" applyProtection="1"/>
    <xf numFmtId="164" fontId="2" fillId="0" borderId="0" xfId="0" applyNumberFormat="1" applyFont="1" applyProtection="1"/>
    <xf numFmtId="0" fontId="5" fillId="0" borderId="0" xfId="0" applyFont="1" applyAlignment="1" applyProtection="1"/>
    <xf numFmtId="0" fontId="3" fillId="0" borderId="0" xfId="0" applyFont="1" applyAlignment="1" applyProtection="1"/>
    <xf numFmtId="164" fontId="3" fillId="0" borderId="0" xfId="0" applyNumberFormat="1" applyFont="1" applyAlignme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8" fillId="0" borderId="0" xfId="0" applyFont="1" applyBorder="1" applyAlignment="1" applyProtection="1"/>
    <xf numFmtId="0" fontId="7" fillId="0" borderId="0" xfId="0" applyFont="1" applyProtection="1"/>
    <xf numFmtId="0" fontId="4" fillId="0" borderId="0" xfId="0" applyFont="1" applyProtection="1"/>
    <xf numFmtId="164" fontId="4" fillId="0" borderId="0" xfId="0" applyNumberFormat="1" applyFont="1" applyProtection="1"/>
    <xf numFmtId="0" fontId="7" fillId="0" borderId="0" xfId="0" applyFont="1" applyBorder="1" applyAlignme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/>
    <xf numFmtId="0" fontId="9" fillId="0" borderId="0" xfId="0" applyFont="1" applyProtection="1"/>
    <xf numFmtId="164" fontId="3" fillId="0" borderId="0" xfId="0" applyNumberFormat="1" applyFont="1" applyProtection="1"/>
    <xf numFmtId="164" fontId="31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164" fontId="9" fillId="0" borderId="0" xfId="0" applyNumberFormat="1" applyFont="1" applyBorder="1" applyAlignment="1" applyProtection="1"/>
    <xf numFmtId="0" fontId="34" fillId="0" borderId="0" xfId="0" applyFont="1" applyProtection="1"/>
    <xf numFmtId="0" fontId="3" fillId="0" borderId="2" xfId="0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horizontal="center" vertical="center"/>
    </xf>
    <xf numFmtId="164" fontId="4" fillId="0" borderId="8" xfId="0" applyNumberFormat="1" applyFont="1" applyBorder="1" applyAlignment="1" applyProtection="1">
      <alignment horizontal="center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/>
    </xf>
    <xf numFmtId="164" fontId="6" fillId="0" borderId="16" xfId="0" applyNumberFormat="1" applyFont="1" applyBorder="1" applyAlignment="1" applyProtection="1">
      <alignment horizontal="center"/>
    </xf>
    <xf numFmtId="165" fontId="4" fillId="0" borderId="8" xfId="0" applyNumberFormat="1" applyFont="1" applyBorder="1" applyAlignment="1" applyProtection="1">
      <alignment horizontal="center" vertical="center"/>
    </xf>
    <xf numFmtId="165" fontId="7" fillId="0" borderId="8" xfId="0" applyNumberFormat="1" applyFont="1" applyBorder="1" applyAlignment="1" applyProtection="1">
      <alignment horizontal="center" vertical="center"/>
    </xf>
    <xf numFmtId="165" fontId="6" fillId="0" borderId="11" xfId="0" applyNumberFormat="1" applyFont="1" applyBorder="1" applyAlignment="1" applyProtection="1">
      <alignment horizontal="center"/>
    </xf>
    <xf numFmtId="0" fontId="1" fillId="0" borderId="0" xfId="0" applyFont="1" applyBorder="1" applyProtection="1"/>
    <xf numFmtId="0" fontId="6" fillId="0" borderId="0" xfId="0" applyNumberFormat="1" applyFont="1" applyBorder="1" applyProtection="1"/>
    <xf numFmtId="164" fontId="6" fillId="0" borderId="0" xfId="0" applyNumberFormat="1" applyFont="1" applyBorder="1" applyProtection="1"/>
    <xf numFmtId="0" fontId="4" fillId="0" borderId="15" xfId="0" applyFont="1" applyBorder="1" applyAlignment="1" applyProtection="1">
      <alignment horizontal="center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4" fillId="0" borderId="15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164" fontId="7" fillId="0" borderId="0" xfId="0" applyNumberFormat="1" applyFont="1" applyBorder="1" applyAlignment="1" applyProtection="1">
      <alignment horizontal="center"/>
    </xf>
    <xf numFmtId="164" fontId="0" fillId="0" borderId="0" xfId="0" applyNumberFormat="1" applyProtection="1"/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164" fontId="4" fillId="0" borderId="7" xfId="0" applyNumberFormat="1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  <xf numFmtId="0" fontId="20" fillId="8" borderId="24" xfId="0" applyFont="1" applyFill="1" applyBorder="1" applyAlignment="1" applyProtection="1">
      <alignment vertical="center"/>
    </xf>
    <xf numFmtId="0" fontId="19" fillId="8" borderId="24" xfId="0" applyFont="1" applyFill="1" applyBorder="1" applyAlignment="1" applyProtection="1"/>
    <xf numFmtId="0" fontId="20" fillId="8" borderId="19" xfId="0" applyFont="1" applyFill="1" applyBorder="1" applyAlignment="1" applyProtection="1">
      <alignment vertic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wrapText="1"/>
    </xf>
    <xf numFmtId="0" fontId="4" fillId="5" borderId="6" xfId="0" applyNumberFormat="1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wrapText="1"/>
    </xf>
    <xf numFmtId="0" fontId="23" fillId="10" borderId="32" xfId="0" applyFont="1" applyFill="1" applyBorder="1" applyAlignment="1" applyProtection="1">
      <alignment horizontal="left" vertical="top" wrapText="1"/>
    </xf>
    <xf numFmtId="0" fontId="23" fillId="10" borderId="33" xfId="0" applyFont="1" applyFill="1" applyBorder="1" applyAlignment="1" applyProtection="1">
      <alignment horizontal="left" vertical="top" wrapText="1"/>
    </xf>
    <xf numFmtId="0" fontId="23" fillId="10" borderId="34" xfId="0" applyFont="1" applyFill="1" applyBorder="1" applyAlignment="1" applyProtection="1">
      <alignment horizontal="left" vertical="top" wrapText="1"/>
    </xf>
    <xf numFmtId="0" fontId="23" fillId="10" borderId="35" xfId="0" applyFont="1" applyFill="1" applyBorder="1" applyAlignment="1" applyProtection="1">
      <alignment horizontal="left" vertical="top" wrapText="1"/>
    </xf>
    <xf numFmtId="0" fontId="23" fillId="10" borderId="0" xfId="0" applyFont="1" applyFill="1" applyBorder="1" applyAlignment="1" applyProtection="1">
      <alignment horizontal="left" vertical="top" wrapText="1"/>
    </xf>
    <xf numFmtId="0" fontId="23" fillId="10" borderId="36" xfId="0" applyFont="1" applyFill="1" applyBorder="1" applyAlignment="1" applyProtection="1">
      <alignment horizontal="left" vertical="top" wrapText="1"/>
    </xf>
    <xf numFmtId="0" fontId="23" fillId="10" borderId="37" xfId="0" applyFont="1" applyFill="1" applyBorder="1" applyAlignment="1" applyProtection="1">
      <alignment horizontal="left" vertical="top" wrapText="1"/>
    </xf>
    <xf numFmtId="0" fontId="23" fillId="10" borderId="38" xfId="0" applyFont="1" applyFill="1" applyBorder="1" applyAlignment="1" applyProtection="1">
      <alignment horizontal="left" vertical="top" wrapText="1"/>
    </xf>
    <xf numFmtId="0" fontId="23" fillId="10" borderId="39" xfId="0" applyFont="1" applyFill="1" applyBorder="1" applyAlignment="1" applyProtection="1">
      <alignment horizontal="left" vertical="top" wrapText="1"/>
    </xf>
    <xf numFmtId="0" fontId="12" fillId="11" borderId="0" xfId="0" applyFont="1" applyFill="1" applyAlignment="1" applyProtection="1">
      <alignment horizontal="left" vertical="top" wrapText="1"/>
    </xf>
    <xf numFmtId="0" fontId="12" fillId="11" borderId="0" xfId="0" applyFont="1" applyFill="1" applyAlignment="1" applyProtection="1">
      <alignment horizontal="left" vertical="top"/>
    </xf>
    <xf numFmtId="0" fontId="14" fillId="7" borderId="17" xfId="0" applyFont="1" applyFill="1" applyBorder="1" applyAlignment="1" applyProtection="1">
      <alignment horizontal="left" vertical="center" wrapText="1"/>
    </xf>
    <xf numFmtId="0" fontId="14" fillId="7" borderId="18" xfId="0" applyFont="1" applyFill="1" applyBorder="1" applyAlignment="1" applyProtection="1">
      <alignment horizontal="left" vertical="center"/>
    </xf>
    <xf numFmtId="0" fontId="14" fillId="7" borderId="19" xfId="0" applyFont="1" applyFill="1" applyBorder="1" applyAlignment="1" applyProtection="1">
      <alignment horizontal="left" vertical="center"/>
    </xf>
    <xf numFmtId="0" fontId="14" fillId="7" borderId="20" xfId="0" applyFont="1" applyFill="1" applyBorder="1" applyAlignment="1" applyProtection="1">
      <alignment horizontal="left" vertical="center"/>
    </xf>
    <xf numFmtId="0" fontId="18" fillId="6" borderId="0" xfId="0" applyFont="1" applyFill="1" applyBorder="1" applyAlignment="1" applyProtection="1">
      <alignment horizontal="left" vertical="top" wrapText="1"/>
    </xf>
    <xf numFmtId="0" fontId="23" fillId="10" borderId="26" xfId="0" applyFont="1" applyFill="1" applyBorder="1" applyAlignment="1" applyProtection="1">
      <alignment horizontal="left" vertical="top" wrapText="1"/>
    </xf>
    <xf numFmtId="0" fontId="23" fillId="10" borderId="27" xfId="0" applyFont="1" applyFill="1" applyBorder="1" applyAlignment="1" applyProtection="1">
      <alignment horizontal="left" vertical="top" wrapText="1"/>
    </xf>
    <xf numFmtId="0" fontId="23" fillId="10" borderId="28" xfId="0" applyFont="1" applyFill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left" vertical="top" wrapText="1"/>
      <protection locked="0"/>
    </xf>
    <xf numFmtId="0" fontId="7" fillId="2" borderId="10" xfId="0" applyNumberFormat="1" applyFont="1" applyFill="1" applyBorder="1" applyAlignment="1" applyProtection="1">
      <alignment horizontal="left" vertical="top" wrapText="1"/>
      <protection locked="0"/>
    </xf>
    <xf numFmtId="0" fontId="7" fillId="2" borderId="11" xfId="0" applyNumberFormat="1" applyFont="1" applyFill="1" applyBorder="1" applyAlignment="1" applyProtection="1">
      <alignment horizontal="left" vertical="top" wrapText="1"/>
      <protection locked="0"/>
    </xf>
    <xf numFmtId="0" fontId="7" fillId="2" borderId="12" xfId="0" applyNumberFormat="1" applyFont="1" applyFill="1" applyBorder="1" applyAlignment="1" applyProtection="1">
      <alignment horizontal="left" vertical="top" wrapText="1"/>
      <protection locked="0"/>
    </xf>
    <xf numFmtId="0" fontId="7" fillId="2" borderId="13" xfId="0" applyNumberFormat="1" applyFont="1" applyFill="1" applyBorder="1" applyAlignment="1" applyProtection="1">
      <alignment horizontal="left" vertical="top" wrapText="1"/>
      <protection locked="0"/>
    </xf>
    <xf numFmtId="0" fontId="7" fillId="2" borderId="14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Normál" xfId="0" builtinId="0"/>
    <cellStyle name="Normál 4" xfId="1"/>
  </cellStyles>
  <dxfs count="24"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187171</xdr:colOff>
      <xdr:row>55</xdr:row>
      <xdr:rowOff>114300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359121" cy="84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1704549</xdr:colOff>
      <xdr:row>0</xdr:row>
      <xdr:rowOff>171450</xdr:rowOff>
    </xdr:from>
    <xdr:to>
      <xdr:col>6</xdr:col>
      <xdr:colOff>2438400</xdr:colOff>
      <xdr:row>4</xdr:row>
      <xdr:rowOff>19050</xdr:rowOff>
    </xdr:to>
    <xdr:pic>
      <xdr:nvPicPr>
        <xdr:cNvPr id="3" name="Kép 3" descr="uszt_logo_fekete_fehe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49" y="171450"/>
          <a:ext cx="32675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70430</xdr:rowOff>
    </xdr:from>
    <xdr:to>
      <xdr:col>4</xdr:col>
      <xdr:colOff>756056</xdr:colOff>
      <xdr:row>56</xdr:row>
      <xdr:rowOff>24417</xdr:rowOff>
    </xdr:to>
    <xdr:pic>
      <xdr:nvPicPr>
        <xdr:cNvPr id="4" name="Kép 32" descr="C:\Users\csanyij\AppData\Local\Microsoft\Windows\Temporary Internet Files\Content.Word\Infoblokk3_ESZ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681530"/>
          <a:ext cx="4928006" cy="95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FF0000"/>
  </sheetPr>
  <dimension ref="A1:O80"/>
  <sheetViews>
    <sheetView tabSelected="1" zoomScaleNormal="100" workbookViewId="0">
      <selection activeCell="C34" sqref="C34"/>
    </sheetView>
  </sheetViews>
  <sheetFormatPr defaultRowHeight="15" x14ac:dyDescent="0.25"/>
  <cols>
    <col min="1" max="1" width="5.85546875" style="48" customWidth="1"/>
    <col min="2" max="2" width="34.7109375" style="52" customWidth="1"/>
    <col min="3" max="3" width="46" style="52" customWidth="1"/>
    <col min="4" max="4" width="9.140625" style="44"/>
    <col min="5" max="10" width="9.140625" style="45"/>
    <col min="11" max="11" width="12.42578125" style="44" customWidth="1"/>
    <col min="12" max="12" width="19.7109375" style="44" bestFit="1" customWidth="1"/>
    <col min="13" max="13" width="98.42578125" style="44" bestFit="1" customWidth="1"/>
    <col min="14" max="14" width="21.42578125" style="51" customWidth="1"/>
    <col min="15" max="15" width="9.140625" style="51"/>
    <col min="16" max="16384" width="9.140625" style="52"/>
  </cols>
  <sheetData>
    <row r="1" spans="1:15" s="47" customFormat="1" ht="15.75" thickTop="1" x14ac:dyDescent="0.25">
      <c r="A1" s="43"/>
      <c r="B1" s="171" t="s">
        <v>16</v>
      </c>
      <c r="C1" s="172"/>
      <c r="D1" s="75"/>
      <c r="E1" s="45"/>
      <c r="F1" s="45"/>
      <c r="G1" s="45"/>
      <c r="H1" s="45"/>
      <c r="I1" s="45"/>
      <c r="J1" s="45"/>
      <c r="K1" s="44"/>
      <c r="L1" s="46" t="s">
        <v>17</v>
      </c>
      <c r="M1" s="44"/>
      <c r="O1" s="44"/>
    </row>
    <row r="2" spans="1:15" s="47" customFormat="1" ht="37.5" customHeight="1" thickBot="1" x14ac:dyDescent="0.3">
      <c r="A2" s="43"/>
      <c r="B2" s="173"/>
      <c r="C2" s="174"/>
      <c r="D2" s="75"/>
      <c r="E2" s="175" t="s">
        <v>65</v>
      </c>
      <c r="F2" s="175"/>
      <c r="G2" s="175"/>
      <c r="H2" s="45"/>
      <c r="I2" s="45"/>
      <c r="J2" s="45"/>
      <c r="K2" s="44"/>
      <c r="L2" s="46" t="s">
        <v>18</v>
      </c>
      <c r="M2" s="46" t="s">
        <v>19</v>
      </c>
      <c r="O2" s="44"/>
    </row>
    <row r="3" spans="1:15" ht="24.75" customHeight="1" thickTop="1" x14ac:dyDescent="0.25">
      <c r="B3" s="49" t="s">
        <v>20</v>
      </c>
      <c r="C3" s="50" t="s">
        <v>97</v>
      </c>
      <c r="D3" s="75"/>
      <c r="E3" s="175"/>
      <c r="F3" s="175"/>
      <c r="G3" s="175"/>
      <c r="L3" s="44" t="s">
        <v>82</v>
      </c>
      <c r="M3" s="159" t="s">
        <v>66</v>
      </c>
    </row>
    <row r="4" spans="1:15" ht="57.75" customHeight="1" thickBot="1" x14ac:dyDescent="0.3">
      <c r="B4" s="53" t="s">
        <v>21</v>
      </c>
      <c r="C4" s="54" t="s">
        <v>98</v>
      </c>
      <c r="D4" s="75"/>
      <c r="L4" s="44" t="s">
        <v>83</v>
      </c>
      <c r="M4" s="159" t="s">
        <v>67</v>
      </c>
    </row>
    <row r="5" spans="1:15" x14ac:dyDescent="0.25">
      <c r="B5" s="55"/>
      <c r="C5" s="55"/>
      <c r="D5" s="75"/>
      <c r="L5" s="44" t="s">
        <v>84</v>
      </c>
      <c r="M5" s="159" t="s">
        <v>68</v>
      </c>
    </row>
    <row r="6" spans="1:15" ht="43.5" customHeight="1" x14ac:dyDescent="0.25">
      <c r="A6" s="56"/>
      <c r="B6" s="57" t="s">
        <v>22</v>
      </c>
      <c r="C6" s="58" t="s">
        <v>66</v>
      </c>
      <c r="D6" s="75"/>
      <c r="E6" s="176" t="s">
        <v>23</v>
      </c>
      <c r="F6" s="177"/>
      <c r="G6" s="178"/>
      <c r="L6" s="44" t="s">
        <v>85</v>
      </c>
      <c r="M6" s="159" t="s">
        <v>69</v>
      </c>
    </row>
    <row r="7" spans="1:15" ht="27" customHeight="1" x14ac:dyDescent="0.25">
      <c r="A7" s="56"/>
      <c r="B7" s="59" t="s">
        <v>24</v>
      </c>
      <c r="C7" s="60" t="str">
        <f>IF(C6=M3,L3,IF(C6=M4,L4,IF(C6=M5,L5,IF(C6=M6,L6,IF(C6=M7,L7,IF(C6=M8,L8,IF(C6=M9,L9,IF(C6=M10,L10,IF(C6=M11,L11,IF(C6=M12,L12,IF(C6=M13,L13,IF(C6=M14,L14,IF(C6=M15,L15,IF(C6=M16,L16,IF(C6=M17,L17,IF(C6=M18,L18,"Kérem, adja meg az alprojektet"))))))))))))))))</f>
        <v>Dr. Horváth Ottó</v>
      </c>
      <c r="D7" s="75"/>
      <c r="L7" s="44" t="s">
        <v>86</v>
      </c>
      <c r="M7" s="159" t="s">
        <v>70</v>
      </c>
    </row>
    <row r="8" spans="1:15" ht="18.75" x14ac:dyDescent="0.25">
      <c r="A8" s="61"/>
      <c r="B8" s="62"/>
      <c r="C8" s="63"/>
      <c r="D8" s="75"/>
      <c r="L8" s="44" t="s">
        <v>87</v>
      </c>
      <c r="M8" s="159" t="s">
        <v>71</v>
      </c>
    </row>
    <row r="9" spans="1:15" ht="27" customHeight="1" x14ac:dyDescent="0.25">
      <c r="A9" s="61"/>
      <c r="B9" s="57" t="s">
        <v>25</v>
      </c>
      <c r="C9" s="64" t="s">
        <v>64</v>
      </c>
      <c r="D9" s="75"/>
      <c r="E9" s="176" t="s">
        <v>26</v>
      </c>
      <c r="F9" s="177"/>
      <c r="G9" s="178"/>
      <c r="L9" s="44" t="s">
        <v>88</v>
      </c>
      <c r="M9" s="159" t="s">
        <v>72</v>
      </c>
    </row>
    <row r="10" spans="1:15" ht="51.75" customHeight="1" x14ac:dyDescent="0.25">
      <c r="A10" s="61"/>
      <c r="B10" s="57" t="s">
        <v>27</v>
      </c>
      <c r="C10" s="65">
        <v>72</v>
      </c>
      <c r="D10" s="75"/>
      <c r="E10" s="176" t="s">
        <v>28</v>
      </c>
      <c r="F10" s="177"/>
      <c r="G10" s="178"/>
      <c r="L10" s="44" t="s">
        <v>90</v>
      </c>
      <c r="M10" s="159" t="s">
        <v>73</v>
      </c>
    </row>
    <row r="11" spans="1:15" ht="24.75" customHeight="1" x14ac:dyDescent="0.25">
      <c r="A11" s="61"/>
      <c r="B11" s="59" t="s">
        <v>29</v>
      </c>
      <c r="C11" s="66">
        <f>ROUND(C10/174,2)</f>
        <v>0.41</v>
      </c>
      <c r="D11" s="75"/>
      <c r="L11" s="44" t="s">
        <v>89</v>
      </c>
      <c r="M11" s="159" t="s">
        <v>74</v>
      </c>
    </row>
    <row r="12" spans="1:15" ht="6.75" customHeight="1" x14ac:dyDescent="0.25">
      <c r="A12" s="61"/>
      <c r="B12" s="67"/>
      <c r="C12" s="68"/>
      <c r="D12" s="75"/>
      <c r="L12" s="44" t="s">
        <v>91</v>
      </c>
      <c r="M12" s="159" t="s">
        <v>75</v>
      </c>
    </row>
    <row r="13" spans="1:15" ht="18.75" customHeight="1" x14ac:dyDescent="0.25">
      <c r="A13" s="61"/>
      <c r="B13" s="153" t="s">
        <v>56</v>
      </c>
      <c r="C13" s="64">
        <v>2013</v>
      </c>
      <c r="D13" s="75"/>
      <c r="E13" s="160" t="s">
        <v>52</v>
      </c>
      <c r="F13" s="161"/>
      <c r="G13" s="162"/>
      <c r="L13" s="44" t="s">
        <v>92</v>
      </c>
      <c r="M13" s="159" t="s">
        <v>76</v>
      </c>
    </row>
    <row r="14" spans="1:15" ht="30" x14ac:dyDescent="0.25">
      <c r="A14" s="61"/>
      <c r="B14" s="153" t="s">
        <v>57</v>
      </c>
      <c r="C14" s="64" t="s">
        <v>34</v>
      </c>
      <c r="D14" s="69">
        <f>IF(C14=L26,M26,IF(C14=L27,M27,IF(C14=L28,M28,IF(C14=L29,M29,IF(C14=L30,M30,IF(C14=L31,M31,IF(C14=L32,M32,IF(C14=L33,M33,IF(C14=L34,M34,IF(C14=L35,M35,IF(C14=L36,M36,IF(C14=L37,M37,"?"))))))))))))</f>
        <v>1</v>
      </c>
      <c r="E14" s="163"/>
      <c r="F14" s="164"/>
      <c r="G14" s="165"/>
      <c r="I14" s="75"/>
      <c r="L14" s="44" t="s">
        <v>93</v>
      </c>
      <c r="M14" s="159" t="s">
        <v>77</v>
      </c>
    </row>
    <row r="15" spans="1:15" ht="18.75" x14ac:dyDescent="0.25">
      <c r="A15" s="61"/>
      <c r="B15" s="153" t="s">
        <v>58</v>
      </c>
      <c r="C15" s="64">
        <v>1</v>
      </c>
      <c r="E15" s="166"/>
      <c r="F15" s="167"/>
      <c r="G15" s="168"/>
      <c r="L15" s="44" t="s">
        <v>94</v>
      </c>
      <c r="M15" s="159" t="s">
        <v>78</v>
      </c>
    </row>
    <row r="16" spans="1:15" ht="9.75" customHeight="1" x14ac:dyDescent="0.25">
      <c r="A16" s="61"/>
      <c r="B16" s="154"/>
      <c r="C16" s="70"/>
      <c r="L16" s="44" t="s">
        <v>95</v>
      </c>
      <c r="M16" s="159" t="s">
        <v>79</v>
      </c>
    </row>
    <row r="17" spans="1:13" ht="18.75" x14ac:dyDescent="0.25">
      <c r="A17" s="61"/>
      <c r="B17" s="153" t="s">
        <v>59</v>
      </c>
      <c r="C17" s="64">
        <v>2015</v>
      </c>
      <c r="E17" s="160" t="s">
        <v>53</v>
      </c>
      <c r="F17" s="161"/>
      <c r="G17" s="162"/>
      <c r="L17" s="44" t="s">
        <v>96</v>
      </c>
      <c r="M17" s="159" t="s">
        <v>80</v>
      </c>
    </row>
    <row r="18" spans="1:13" ht="18.75" x14ac:dyDescent="0.25">
      <c r="A18" s="61"/>
      <c r="B18" s="153" t="s">
        <v>60</v>
      </c>
      <c r="C18" s="64" t="s">
        <v>37</v>
      </c>
      <c r="D18" s="44">
        <f>IF(C18=L26,M26,IF(C18=L27,M27,IF(C18=L28,M28,IF(C18=L29,M29,IF(C18=L30,M30,IF(C18=L31,M31,IF(C18=L32,M32,IF(C18=L33,M33,IF(C18=L34,M34,IF(C18=L35,M35,IF(C18=L36,M36,IF(C18=L37,M37,"?"))))))))))))</f>
        <v>4</v>
      </c>
      <c r="E18" s="163"/>
      <c r="F18" s="164"/>
      <c r="G18" s="165"/>
      <c r="L18" s="44" t="s">
        <v>82</v>
      </c>
      <c r="M18" s="159" t="s">
        <v>81</v>
      </c>
    </row>
    <row r="19" spans="1:13" ht="19.5" thickBot="1" x14ac:dyDescent="0.3">
      <c r="A19" s="61"/>
      <c r="B19" s="155" t="s">
        <v>61</v>
      </c>
      <c r="C19" s="71">
        <v>30</v>
      </c>
      <c r="E19" s="166"/>
      <c r="F19" s="167"/>
      <c r="G19" s="168"/>
      <c r="L19" s="46" t="s">
        <v>32</v>
      </c>
    </row>
    <row r="20" spans="1:13" s="51" customFormat="1" ht="15.75" thickTop="1" x14ac:dyDescent="0.25">
      <c r="A20" s="48"/>
      <c r="D20" s="44"/>
      <c r="E20" s="45"/>
      <c r="F20" s="45"/>
      <c r="G20" s="45"/>
      <c r="H20" s="45"/>
      <c r="I20" s="45"/>
      <c r="J20" s="45"/>
      <c r="K20" s="44"/>
      <c r="L20" s="72">
        <v>2012</v>
      </c>
      <c r="M20" s="44"/>
    </row>
    <row r="21" spans="1:13" s="51" customFormat="1" x14ac:dyDescent="0.25">
      <c r="A21" s="48"/>
      <c r="B21" s="169" t="s">
        <v>101</v>
      </c>
      <c r="C21" s="170"/>
      <c r="D21" s="170"/>
      <c r="E21" s="170"/>
      <c r="F21" s="170"/>
      <c r="G21" s="170"/>
      <c r="H21" s="45"/>
      <c r="I21" s="45"/>
      <c r="J21" s="45"/>
      <c r="K21" s="44"/>
      <c r="L21" s="72">
        <v>2013</v>
      </c>
      <c r="M21" s="44"/>
    </row>
    <row r="22" spans="1:13" s="51" customFormat="1" x14ac:dyDescent="0.25">
      <c r="A22" s="48"/>
      <c r="B22" s="170"/>
      <c r="C22" s="170"/>
      <c r="D22" s="170"/>
      <c r="E22" s="170"/>
      <c r="F22" s="170"/>
      <c r="G22" s="170"/>
      <c r="H22" s="45"/>
      <c r="I22" s="45"/>
      <c r="J22" s="45"/>
      <c r="K22" s="44"/>
      <c r="L22" s="72">
        <v>2014</v>
      </c>
      <c r="M22" s="44"/>
    </row>
    <row r="23" spans="1:13" s="51" customFormat="1" x14ac:dyDescent="0.25">
      <c r="A23" s="48"/>
      <c r="B23" s="170"/>
      <c r="C23" s="170"/>
      <c r="D23" s="170"/>
      <c r="E23" s="170"/>
      <c r="F23" s="170"/>
      <c r="G23" s="170"/>
      <c r="H23" s="45"/>
      <c r="I23" s="45"/>
      <c r="J23" s="45"/>
      <c r="K23" s="44"/>
      <c r="L23" s="72">
        <v>2015</v>
      </c>
      <c r="M23" s="44"/>
    </row>
    <row r="24" spans="1:13" s="51" customFormat="1" x14ac:dyDescent="0.25">
      <c r="A24" s="48"/>
      <c r="B24" s="170"/>
      <c r="C24" s="170"/>
      <c r="D24" s="170"/>
      <c r="E24" s="170"/>
      <c r="F24" s="170"/>
      <c r="G24" s="170"/>
      <c r="H24" s="45"/>
      <c r="I24" s="45"/>
      <c r="J24" s="45"/>
      <c r="K24" s="44"/>
      <c r="L24" s="44"/>
      <c r="M24" s="44"/>
    </row>
    <row r="25" spans="1:13" s="51" customFormat="1" x14ac:dyDescent="0.25">
      <c r="A25" s="48"/>
      <c r="B25" s="170"/>
      <c r="C25" s="170"/>
      <c r="D25" s="170"/>
      <c r="E25" s="170"/>
      <c r="F25" s="170"/>
      <c r="G25" s="170"/>
      <c r="H25" s="45"/>
      <c r="I25" s="45"/>
      <c r="J25" s="45"/>
      <c r="K25" s="44"/>
      <c r="L25" s="46" t="s">
        <v>33</v>
      </c>
      <c r="M25" s="44"/>
    </row>
    <row r="26" spans="1:13" s="51" customFormat="1" ht="30.75" customHeight="1" x14ac:dyDescent="0.25">
      <c r="A26" s="48"/>
      <c r="B26" s="170"/>
      <c r="C26" s="170"/>
      <c r="D26" s="170"/>
      <c r="E26" s="170"/>
      <c r="F26" s="170"/>
      <c r="G26" s="170"/>
      <c r="H26" s="45"/>
      <c r="I26" s="45"/>
      <c r="J26" s="45"/>
      <c r="K26" s="44"/>
      <c r="L26" s="44" t="s">
        <v>34</v>
      </c>
      <c r="M26" s="73">
        <v>1</v>
      </c>
    </row>
    <row r="27" spans="1:13" s="51" customFormat="1" x14ac:dyDescent="0.25">
      <c r="A27" s="48"/>
      <c r="D27" s="44"/>
      <c r="E27" s="74" t="s">
        <v>100</v>
      </c>
      <c r="F27" s="45"/>
      <c r="G27" s="45"/>
      <c r="H27" s="45"/>
      <c r="I27" s="45"/>
      <c r="J27" s="45"/>
      <c r="K27" s="44"/>
      <c r="L27" s="44" t="s">
        <v>35</v>
      </c>
      <c r="M27" s="73">
        <v>2</v>
      </c>
    </row>
    <row r="28" spans="1:13" s="51" customFormat="1" x14ac:dyDescent="0.25">
      <c r="A28" s="48"/>
      <c r="D28" s="44"/>
      <c r="E28" s="45"/>
      <c r="F28" s="45"/>
      <c r="G28" s="45"/>
      <c r="H28" s="45"/>
      <c r="I28" s="45"/>
      <c r="J28" s="45"/>
      <c r="K28" s="44"/>
      <c r="L28" s="44" t="s">
        <v>36</v>
      </c>
      <c r="M28" s="73">
        <v>3</v>
      </c>
    </row>
    <row r="29" spans="1:13" s="51" customFormat="1" x14ac:dyDescent="0.25">
      <c r="A29" s="48"/>
      <c r="D29" s="44"/>
      <c r="E29" s="45"/>
      <c r="F29" s="45"/>
      <c r="G29" s="45"/>
      <c r="H29" s="45"/>
      <c r="I29" s="45"/>
      <c r="J29" s="45"/>
      <c r="K29" s="44"/>
      <c r="L29" s="44" t="s">
        <v>37</v>
      </c>
      <c r="M29" s="73">
        <v>4</v>
      </c>
    </row>
    <row r="30" spans="1:13" s="51" customFormat="1" x14ac:dyDescent="0.25">
      <c r="A30" s="48"/>
      <c r="D30" s="44"/>
      <c r="E30" s="45"/>
      <c r="F30" s="45"/>
      <c r="G30" s="45"/>
      <c r="H30" s="45"/>
      <c r="I30" s="45"/>
      <c r="J30" s="45"/>
      <c r="K30" s="44"/>
      <c r="L30" s="44" t="s">
        <v>38</v>
      </c>
      <c r="M30" s="73">
        <v>5</v>
      </c>
    </row>
    <row r="31" spans="1:13" s="51" customFormat="1" x14ac:dyDescent="0.25">
      <c r="A31" s="48"/>
      <c r="D31" s="44"/>
      <c r="E31" s="45"/>
      <c r="F31" s="45"/>
      <c r="G31" s="45"/>
      <c r="H31" s="45"/>
      <c r="I31" s="45"/>
      <c r="J31" s="45"/>
      <c r="K31" s="44"/>
      <c r="L31" s="44" t="s">
        <v>39</v>
      </c>
      <c r="M31" s="73">
        <v>6</v>
      </c>
    </row>
    <row r="32" spans="1:13" s="51" customFormat="1" x14ac:dyDescent="0.25">
      <c r="A32" s="48"/>
      <c r="D32" s="44"/>
      <c r="E32" s="45"/>
      <c r="F32" s="45"/>
      <c r="G32" s="45"/>
      <c r="H32" s="45"/>
      <c r="I32" s="45"/>
      <c r="J32" s="45"/>
      <c r="K32" s="44"/>
      <c r="L32" s="44" t="s">
        <v>40</v>
      </c>
      <c r="M32" s="73">
        <v>7</v>
      </c>
    </row>
    <row r="33" spans="1:13" s="51" customFormat="1" x14ac:dyDescent="0.25">
      <c r="A33" s="48"/>
      <c r="D33" s="44"/>
      <c r="E33" s="45"/>
      <c r="F33" s="45"/>
      <c r="G33" s="45"/>
      <c r="H33" s="45"/>
      <c r="I33" s="45"/>
      <c r="J33" s="45"/>
      <c r="K33" s="44"/>
      <c r="L33" s="44" t="s">
        <v>41</v>
      </c>
      <c r="M33" s="73">
        <v>8</v>
      </c>
    </row>
    <row r="34" spans="1:13" s="51" customFormat="1" x14ac:dyDescent="0.25">
      <c r="A34" s="48"/>
      <c r="D34" s="44"/>
      <c r="E34" s="45"/>
      <c r="F34" s="45"/>
      <c r="G34" s="45"/>
      <c r="H34" s="45"/>
      <c r="I34" s="45"/>
      <c r="J34" s="45"/>
      <c r="K34" s="44"/>
      <c r="L34" s="44" t="s">
        <v>42</v>
      </c>
      <c r="M34" s="73">
        <v>9</v>
      </c>
    </row>
    <row r="35" spans="1:13" s="51" customFormat="1" x14ac:dyDescent="0.25">
      <c r="A35" s="48"/>
      <c r="D35" s="44"/>
      <c r="E35" s="45"/>
      <c r="F35" s="45"/>
      <c r="G35" s="45"/>
      <c r="H35" s="45"/>
      <c r="I35" s="45"/>
      <c r="J35" s="45"/>
      <c r="K35" s="44"/>
      <c r="L35" s="44" t="s">
        <v>30</v>
      </c>
      <c r="M35" s="73">
        <v>10</v>
      </c>
    </row>
    <row r="36" spans="1:13" s="51" customFormat="1" x14ac:dyDescent="0.25">
      <c r="A36" s="48"/>
      <c r="D36" s="44"/>
      <c r="E36" s="45"/>
      <c r="F36" s="45"/>
      <c r="G36" s="45"/>
      <c r="H36" s="45"/>
      <c r="I36" s="45"/>
      <c r="J36" s="45"/>
      <c r="K36" s="44"/>
      <c r="L36" s="44" t="s">
        <v>31</v>
      </c>
      <c r="M36" s="73">
        <v>11</v>
      </c>
    </row>
    <row r="37" spans="1:13" s="51" customFormat="1" x14ac:dyDescent="0.25">
      <c r="A37" s="48"/>
      <c r="D37" s="44"/>
      <c r="E37" s="45"/>
      <c r="F37" s="45"/>
      <c r="G37" s="45"/>
      <c r="H37" s="45"/>
      <c r="I37" s="45"/>
      <c r="J37" s="45"/>
      <c r="K37" s="44"/>
      <c r="L37" s="44" t="s">
        <v>43</v>
      </c>
      <c r="M37" s="73">
        <v>12</v>
      </c>
    </row>
    <row r="38" spans="1:13" s="51" customFormat="1" x14ac:dyDescent="0.25">
      <c r="A38" s="48"/>
      <c r="D38" s="44"/>
      <c r="E38" s="45"/>
      <c r="F38" s="45"/>
      <c r="G38" s="45"/>
      <c r="H38" s="45"/>
      <c r="I38" s="45"/>
      <c r="J38" s="45"/>
      <c r="K38" s="44"/>
      <c r="L38" s="44"/>
      <c r="M38" s="44"/>
    </row>
    <row r="39" spans="1:13" s="51" customFormat="1" x14ac:dyDescent="0.25">
      <c r="A39" s="48"/>
      <c r="D39" s="44"/>
      <c r="E39" s="45"/>
      <c r="F39" s="45"/>
      <c r="G39" s="45"/>
      <c r="H39" s="45"/>
      <c r="I39" s="45"/>
      <c r="J39" s="45"/>
      <c r="K39" s="44"/>
      <c r="L39" s="46" t="s">
        <v>44</v>
      </c>
      <c r="M39" s="44"/>
    </row>
    <row r="40" spans="1:13" s="51" customFormat="1" x14ac:dyDescent="0.25">
      <c r="A40" s="48"/>
      <c r="D40" s="44"/>
      <c r="E40" s="45"/>
      <c r="F40" s="45"/>
      <c r="G40" s="45"/>
      <c r="H40" s="45"/>
      <c r="I40" s="45"/>
      <c r="J40" s="45"/>
      <c r="K40" s="44"/>
      <c r="L40" s="72">
        <v>1</v>
      </c>
      <c r="M40" s="44"/>
    </row>
    <row r="41" spans="1:13" s="51" customFormat="1" x14ac:dyDescent="0.25">
      <c r="A41" s="48"/>
      <c r="D41" s="44"/>
      <c r="E41" s="45"/>
      <c r="F41" s="45"/>
      <c r="G41" s="45"/>
      <c r="H41" s="45"/>
      <c r="I41" s="45"/>
      <c r="J41" s="45"/>
      <c r="K41" s="44"/>
      <c r="L41" s="72">
        <v>2</v>
      </c>
      <c r="M41" s="44"/>
    </row>
    <row r="42" spans="1:13" s="51" customFormat="1" x14ac:dyDescent="0.25">
      <c r="A42" s="48"/>
      <c r="D42" s="44"/>
      <c r="E42" s="45"/>
      <c r="F42" s="45"/>
      <c r="G42" s="45"/>
      <c r="H42" s="45"/>
      <c r="I42" s="45"/>
      <c r="J42" s="45"/>
      <c r="K42" s="44"/>
      <c r="L42" s="72">
        <v>3</v>
      </c>
      <c r="M42" s="44"/>
    </row>
    <row r="43" spans="1:13" s="51" customFormat="1" x14ac:dyDescent="0.25">
      <c r="A43" s="48"/>
      <c r="D43" s="44"/>
      <c r="E43" s="45"/>
      <c r="F43" s="45"/>
      <c r="G43" s="45"/>
      <c r="H43" s="45"/>
      <c r="I43" s="45"/>
      <c r="J43" s="45"/>
      <c r="K43" s="44"/>
      <c r="L43" s="72">
        <v>4</v>
      </c>
      <c r="M43" s="44"/>
    </row>
    <row r="44" spans="1:13" s="51" customFormat="1" x14ac:dyDescent="0.25">
      <c r="A44" s="48"/>
      <c r="D44" s="44"/>
      <c r="E44" s="45"/>
      <c r="F44" s="45"/>
      <c r="G44" s="45"/>
      <c r="H44" s="45"/>
      <c r="I44" s="45"/>
      <c r="J44" s="45"/>
      <c r="K44" s="44"/>
      <c r="L44" s="72">
        <v>5</v>
      </c>
      <c r="M44" s="44"/>
    </row>
    <row r="45" spans="1:13" s="51" customFormat="1" x14ac:dyDescent="0.25">
      <c r="A45" s="48"/>
      <c r="D45" s="44"/>
      <c r="E45" s="45"/>
      <c r="F45" s="45"/>
      <c r="G45" s="45"/>
      <c r="H45" s="45"/>
      <c r="I45" s="45"/>
      <c r="J45" s="45"/>
      <c r="K45" s="44"/>
      <c r="L45" s="72">
        <v>6</v>
      </c>
      <c r="M45" s="44"/>
    </row>
    <row r="46" spans="1:13" s="51" customFormat="1" x14ac:dyDescent="0.25">
      <c r="A46" s="48"/>
      <c r="D46" s="44"/>
      <c r="E46" s="45"/>
      <c r="F46" s="45"/>
      <c r="G46" s="45"/>
      <c r="H46" s="45"/>
      <c r="I46" s="45"/>
      <c r="J46" s="45"/>
      <c r="K46" s="44"/>
      <c r="L46" s="72">
        <v>7</v>
      </c>
      <c r="M46" s="44"/>
    </row>
    <row r="47" spans="1:13" s="51" customFormat="1" x14ac:dyDescent="0.25">
      <c r="A47" s="48"/>
      <c r="D47" s="44"/>
      <c r="E47" s="45"/>
      <c r="F47" s="45"/>
      <c r="G47" s="45"/>
      <c r="H47" s="45"/>
      <c r="I47" s="45"/>
      <c r="J47" s="45"/>
      <c r="K47" s="44"/>
      <c r="L47" s="72">
        <v>8</v>
      </c>
      <c r="M47" s="44"/>
    </row>
    <row r="48" spans="1:13" s="51" customFormat="1" x14ac:dyDescent="0.25">
      <c r="A48" s="48"/>
      <c r="D48" s="44"/>
      <c r="E48" s="45"/>
      <c r="F48" s="45"/>
      <c r="G48" s="45"/>
      <c r="H48" s="45"/>
      <c r="I48" s="45"/>
      <c r="J48" s="45"/>
      <c r="K48" s="44"/>
      <c r="L48" s="72">
        <v>9</v>
      </c>
      <c r="M48" s="44"/>
    </row>
    <row r="49" spans="1:13" s="51" customFormat="1" x14ac:dyDescent="0.25">
      <c r="A49" s="48"/>
      <c r="D49" s="44"/>
      <c r="E49" s="45"/>
      <c r="F49" s="45"/>
      <c r="G49" s="45"/>
      <c r="H49" s="45"/>
      <c r="I49" s="45"/>
      <c r="J49" s="45"/>
      <c r="K49" s="44"/>
      <c r="L49" s="72">
        <v>10</v>
      </c>
      <c r="M49" s="44"/>
    </row>
    <row r="50" spans="1:13" s="51" customFormat="1" x14ac:dyDescent="0.25">
      <c r="A50" s="48"/>
      <c r="D50" s="44"/>
      <c r="E50" s="45"/>
      <c r="F50" s="45"/>
      <c r="G50" s="45"/>
      <c r="H50" s="45"/>
      <c r="I50" s="45"/>
      <c r="J50" s="45"/>
      <c r="K50" s="44"/>
      <c r="L50" s="72">
        <v>11</v>
      </c>
      <c r="M50" s="44"/>
    </row>
    <row r="51" spans="1:13" s="51" customFormat="1" x14ac:dyDescent="0.25">
      <c r="A51" s="48"/>
      <c r="D51" s="44"/>
      <c r="E51" s="45"/>
      <c r="F51" s="45"/>
      <c r="G51" s="45"/>
      <c r="H51" s="45"/>
      <c r="I51" s="45"/>
      <c r="J51" s="45"/>
      <c r="K51" s="44"/>
      <c r="L51" s="72">
        <v>12</v>
      </c>
      <c r="M51" s="44"/>
    </row>
    <row r="52" spans="1:13" s="51" customFormat="1" x14ac:dyDescent="0.25">
      <c r="A52" s="48"/>
      <c r="D52" s="44"/>
      <c r="E52" s="45"/>
      <c r="F52" s="45"/>
      <c r="G52" s="45"/>
      <c r="H52" s="45"/>
      <c r="I52" s="45"/>
      <c r="J52" s="45"/>
      <c r="K52" s="44"/>
      <c r="L52" s="72">
        <v>13</v>
      </c>
      <c r="M52" s="44"/>
    </row>
    <row r="53" spans="1:13" s="51" customFormat="1" x14ac:dyDescent="0.25">
      <c r="A53" s="48"/>
      <c r="D53" s="44"/>
      <c r="E53" s="45"/>
      <c r="F53" s="45"/>
      <c r="G53" s="45"/>
      <c r="H53" s="45"/>
      <c r="I53" s="45"/>
      <c r="J53" s="45"/>
      <c r="K53" s="44"/>
      <c r="L53" s="72">
        <v>14</v>
      </c>
      <c r="M53" s="44"/>
    </row>
    <row r="54" spans="1:13" s="51" customFormat="1" x14ac:dyDescent="0.25">
      <c r="A54" s="48"/>
      <c r="D54" s="44"/>
      <c r="E54" s="45"/>
      <c r="F54" s="45"/>
      <c r="G54" s="45"/>
      <c r="H54" s="45"/>
      <c r="I54" s="45"/>
      <c r="J54" s="45"/>
      <c r="K54" s="44"/>
      <c r="L54" s="72">
        <v>15</v>
      </c>
      <c r="M54" s="44"/>
    </row>
    <row r="55" spans="1:13" s="51" customFormat="1" x14ac:dyDescent="0.25">
      <c r="A55" s="48"/>
      <c r="D55" s="44"/>
      <c r="E55" s="45"/>
      <c r="F55" s="45"/>
      <c r="G55" s="45"/>
      <c r="H55" s="45"/>
      <c r="I55" s="45"/>
      <c r="J55" s="45"/>
      <c r="K55" s="44"/>
      <c r="L55" s="72">
        <v>16</v>
      </c>
      <c r="M55" s="44"/>
    </row>
    <row r="56" spans="1:13" s="51" customFormat="1" x14ac:dyDescent="0.25">
      <c r="A56" s="48"/>
      <c r="D56" s="44"/>
      <c r="E56" s="45"/>
      <c r="F56" s="45"/>
      <c r="G56" s="45"/>
      <c r="H56" s="45"/>
      <c r="I56" s="45"/>
      <c r="J56" s="45"/>
      <c r="K56" s="44"/>
      <c r="L56" s="72">
        <v>17</v>
      </c>
      <c r="M56" s="44"/>
    </row>
    <row r="57" spans="1:13" s="51" customFormat="1" x14ac:dyDescent="0.25">
      <c r="A57" s="48"/>
      <c r="D57" s="44"/>
      <c r="E57" s="45"/>
      <c r="F57" s="45"/>
      <c r="G57" s="45"/>
      <c r="H57" s="45"/>
      <c r="I57" s="45"/>
      <c r="J57" s="45"/>
      <c r="K57" s="44"/>
      <c r="L57" s="72">
        <v>18</v>
      </c>
      <c r="M57" s="44"/>
    </row>
    <row r="58" spans="1:13" s="51" customFormat="1" x14ac:dyDescent="0.25">
      <c r="A58" s="48"/>
      <c r="D58" s="44"/>
      <c r="E58" s="45"/>
      <c r="F58" s="45"/>
      <c r="G58" s="45"/>
      <c r="H58" s="45"/>
      <c r="I58" s="45"/>
      <c r="J58" s="45"/>
      <c r="K58" s="44"/>
      <c r="L58" s="72">
        <v>19</v>
      </c>
      <c r="M58" s="44"/>
    </row>
    <row r="59" spans="1:13" s="51" customFormat="1" x14ac:dyDescent="0.25">
      <c r="A59" s="48"/>
      <c r="D59" s="44"/>
      <c r="E59" s="45"/>
      <c r="F59" s="45"/>
      <c r="G59" s="45"/>
      <c r="H59" s="45"/>
      <c r="I59" s="45"/>
      <c r="J59" s="45"/>
      <c r="K59" s="44"/>
      <c r="L59" s="72">
        <v>20</v>
      </c>
      <c r="M59" s="44"/>
    </row>
    <row r="60" spans="1:13" s="51" customFormat="1" x14ac:dyDescent="0.25">
      <c r="A60" s="48"/>
      <c r="D60" s="44"/>
      <c r="E60" s="45"/>
      <c r="F60" s="45"/>
      <c r="G60" s="45"/>
      <c r="H60" s="45"/>
      <c r="I60" s="45"/>
      <c r="J60" s="45"/>
      <c r="K60" s="44"/>
      <c r="L60" s="72">
        <v>21</v>
      </c>
      <c r="M60" s="44"/>
    </row>
    <row r="61" spans="1:13" s="51" customFormat="1" x14ac:dyDescent="0.25">
      <c r="A61" s="48"/>
      <c r="D61" s="44"/>
      <c r="E61" s="45"/>
      <c r="F61" s="45"/>
      <c r="G61" s="45"/>
      <c r="H61" s="45"/>
      <c r="I61" s="45"/>
      <c r="J61" s="45"/>
      <c r="K61" s="44"/>
      <c r="L61" s="72">
        <v>22</v>
      </c>
      <c r="M61" s="44"/>
    </row>
    <row r="62" spans="1:13" s="51" customFormat="1" x14ac:dyDescent="0.25">
      <c r="A62" s="48"/>
      <c r="D62" s="44"/>
      <c r="E62" s="45"/>
      <c r="F62" s="45"/>
      <c r="G62" s="45"/>
      <c r="H62" s="45"/>
      <c r="I62" s="45"/>
      <c r="J62" s="45"/>
      <c r="K62" s="44"/>
      <c r="L62" s="72">
        <v>23</v>
      </c>
      <c r="M62" s="44"/>
    </row>
    <row r="63" spans="1:13" s="51" customFormat="1" x14ac:dyDescent="0.25">
      <c r="A63" s="48"/>
      <c r="D63" s="44"/>
      <c r="E63" s="45"/>
      <c r="F63" s="45"/>
      <c r="G63" s="45"/>
      <c r="H63" s="45"/>
      <c r="I63" s="45"/>
      <c r="J63" s="45"/>
      <c r="K63" s="44"/>
      <c r="L63" s="72">
        <v>24</v>
      </c>
      <c r="M63" s="44"/>
    </row>
    <row r="64" spans="1:13" s="51" customFormat="1" x14ac:dyDescent="0.25">
      <c r="A64" s="48"/>
      <c r="D64" s="44"/>
      <c r="E64" s="45"/>
      <c r="F64" s="45"/>
      <c r="G64" s="45"/>
      <c r="H64" s="45"/>
      <c r="I64" s="45"/>
      <c r="J64" s="45"/>
      <c r="K64" s="44"/>
      <c r="L64" s="72">
        <v>25</v>
      </c>
      <c r="M64" s="44"/>
    </row>
    <row r="65" spans="1:13" s="51" customFormat="1" x14ac:dyDescent="0.25">
      <c r="A65" s="48"/>
      <c r="D65" s="44"/>
      <c r="E65" s="45"/>
      <c r="F65" s="45"/>
      <c r="G65" s="45"/>
      <c r="H65" s="45"/>
      <c r="I65" s="45"/>
      <c r="J65" s="45"/>
      <c r="K65" s="44"/>
      <c r="L65" s="72">
        <v>26</v>
      </c>
      <c r="M65" s="44"/>
    </row>
    <row r="66" spans="1:13" s="51" customFormat="1" x14ac:dyDescent="0.25">
      <c r="A66" s="48"/>
      <c r="D66" s="44"/>
      <c r="E66" s="45"/>
      <c r="F66" s="45"/>
      <c r="G66" s="45"/>
      <c r="H66" s="45"/>
      <c r="I66" s="45"/>
      <c r="J66" s="45"/>
      <c r="K66" s="44"/>
      <c r="L66" s="72">
        <v>27</v>
      </c>
      <c r="M66" s="44"/>
    </row>
    <row r="67" spans="1:13" s="51" customFormat="1" x14ac:dyDescent="0.25">
      <c r="A67" s="48"/>
      <c r="D67" s="44"/>
      <c r="E67" s="45"/>
      <c r="F67" s="45"/>
      <c r="G67" s="45"/>
      <c r="H67" s="45"/>
      <c r="I67" s="45"/>
      <c r="J67" s="45"/>
      <c r="K67" s="44"/>
      <c r="L67" s="72">
        <v>28</v>
      </c>
      <c r="M67" s="44"/>
    </row>
    <row r="68" spans="1:13" s="51" customFormat="1" x14ac:dyDescent="0.25">
      <c r="A68" s="48"/>
      <c r="D68" s="44"/>
      <c r="E68" s="45"/>
      <c r="F68" s="45"/>
      <c r="G68" s="45"/>
      <c r="H68" s="45"/>
      <c r="I68" s="45"/>
      <c r="J68" s="45"/>
      <c r="K68" s="44"/>
      <c r="L68" s="72">
        <v>29</v>
      </c>
      <c r="M68" s="44"/>
    </row>
    <row r="69" spans="1:13" s="51" customFormat="1" x14ac:dyDescent="0.25">
      <c r="A69" s="48"/>
      <c r="D69" s="44"/>
      <c r="E69" s="45"/>
      <c r="F69" s="45"/>
      <c r="G69" s="45"/>
      <c r="H69" s="45"/>
      <c r="I69" s="45"/>
      <c r="J69" s="45"/>
      <c r="K69" s="44"/>
      <c r="L69" s="72">
        <v>30</v>
      </c>
      <c r="M69" s="44"/>
    </row>
    <row r="70" spans="1:13" s="51" customFormat="1" x14ac:dyDescent="0.25">
      <c r="A70" s="48"/>
      <c r="D70" s="44"/>
      <c r="E70" s="45"/>
      <c r="F70" s="45"/>
      <c r="G70" s="45"/>
      <c r="H70" s="45"/>
      <c r="I70" s="45"/>
      <c r="J70" s="45"/>
      <c r="K70" s="44"/>
      <c r="L70" s="72">
        <v>31</v>
      </c>
      <c r="M70" s="44"/>
    </row>
    <row r="71" spans="1:13" s="51" customFormat="1" x14ac:dyDescent="0.25">
      <c r="A71" s="48"/>
      <c r="D71" s="44"/>
      <c r="E71" s="45"/>
      <c r="F71" s="45"/>
      <c r="G71" s="45"/>
      <c r="H71" s="45"/>
      <c r="I71" s="45"/>
      <c r="J71" s="45"/>
      <c r="K71" s="44"/>
      <c r="L71" s="44"/>
      <c r="M71" s="44"/>
    </row>
    <row r="72" spans="1:13" s="51" customFormat="1" x14ac:dyDescent="0.25">
      <c r="A72" s="48"/>
      <c r="D72" s="44"/>
      <c r="E72" s="45"/>
      <c r="F72" s="45"/>
      <c r="G72" s="45"/>
      <c r="H72" s="45"/>
      <c r="I72" s="45"/>
      <c r="J72" s="45"/>
      <c r="K72" s="44"/>
      <c r="L72" s="46" t="s">
        <v>45</v>
      </c>
      <c r="M72" s="44"/>
    </row>
    <row r="73" spans="1:13" s="51" customFormat="1" x14ac:dyDescent="0.25">
      <c r="A73" s="48"/>
      <c r="D73" s="44"/>
      <c r="E73" s="45"/>
      <c r="F73" s="45"/>
      <c r="G73" s="45"/>
      <c r="H73" s="45"/>
      <c r="I73" s="45"/>
      <c r="J73" s="45"/>
      <c r="K73" s="44"/>
      <c r="L73" s="46" t="s">
        <v>46</v>
      </c>
      <c r="M73" s="44"/>
    </row>
    <row r="74" spans="1:13" s="51" customFormat="1" x14ac:dyDescent="0.25">
      <c r="A74" s="48"/>
      <c r="D74" s="44"/>
      <c r="E74" s="45"/>
      <c r="F74" s="45"/>
      <c r="G74" s="45"/>
      <c r="H74" s="45"/>
      <c r="I74" s="45"/>
      <c r="J74" s="45"/>
      <c r="K74" s="44"/>
      <c r="L74" s="46" t="s">
        <v>47</v>
      </c>
      <c r="M74" s="44"/>
    </row>
    <row r="75" spans="1:13" s="51" customFormat="1" x14ac:dyDescent="0.25">
      <c r="A75" s="48"/>
      <c r="D75" s="44"/>
      <c r="E75" s="45"/>
      <c r="F75" s="45"/>
      <c r="G75" s="45"/>
      <c r="H75" s="45"/>
      <c r="I75" s="45"/>
      <c r="J75" s="45"/>
      <c r="K75" s="44"/>
      <c r="L75" s="46" t="s">
        <v>48</v>
      </c>
      <c r="M75" s="44"/>
    </row>
    <row r="76" spans="1:13" s="51" customFormat="1" x14ac:dyDescent="0.25">
      <c r="A76" s="48"/>
      <c r="D76" s="44"/>
      <c r="E76" s="45"/>
      <c r="F76" s="45"/>
      <c r="G76" s="45"/>
      <c r="H76" s="45"/>
      <c r="I76" s="45"/>
      <c r="J76" s="45"/>
      <c r="K76" s="44"/>
      <c r="L76" s="44"/>
      <c r="M76" s="44"/>
    </row>
    <row r="77" spans="1:13" s="51" customFormat="1" x14ac:dyDescent="0.25">
      <c r="A77" s="48"/>
      <c r="D77" s="44"/>
      <c r="E77" s="45"/>
      <c r="F77" s="45"/>
      <c r="G77" s="45"/>
      <c r="H77" s="45"/>
      <c r="I77" s="45"/>
      <c r="J77" s="45"/>
      <c r="K77" s="44"/>
      <c r="L77" s="44"/>
      <c r="M77" s="44"/>
    </row>
    <row r="78" spans="1:13" s="51" customFormat="1" x14ac:dyDescent="0.25">
      <c r="A78" s="48"/>
      <c r="D78" s="44"/>
      <c r="E78" s="45"/>
      <c r="F78" s="45"/>
      <c r="G78" s="45"/>
      <c r="H78" s="45"/>
      <c r="I78" s="45"/>
      <c r="J78" s="45"/>
      <c r="K78" s="44"/>
      <c r="L78" s="44"/>
      <c r="M78" s="44"/>
    </row>
    <row r="79" spans="1:13" s="51" customFormat="1" x14ac:dyDescent="0.25">
      <c r="A79" s="48"/>
      <c r="D79" s="44"/>
      <c r="E79" s="45"/>
      <c r="F79" s="45"/>
      <c r="G79" s="45"/>
      <c r="H79" s="45"/>
      <c r="I79" s="45"/>
      <c r="J79" s="45"/>
      <c r="K79" s="44"/>
      <c r="L79" s="44"/>
      <c r="M79" s="44"/>
    </row>
    <row r="80" spans="1:13" s="51" customFormat="1" x14ac:dyDescent="0.25">
      <c r="A80" s="48"/>
      <c r="D80" s="44"/>
      <c r="E80" s="45"/>
      <c r="F80" s="45"/>
      <c r="G80" s="45"/>
      <c r="H80" s="45"/>
      <c r="I80" s="45"/>
      <c r="J80" s="45"/>
      <c r="K80" s="44"/>
      <c r="L80" s="44"/>
      <c r="M80" s="44"/>
    </row>
  </sheetData>
  <mergeCells count="8">
    <mergeCell ref="E17:G19"/>
    <mergeCell ref="B21:G26"/>
    <mergeCell ref="B1:C2"/>
    <mergeCell ref="E2:G3"/>
    <mergeCell ref="E6:G6"/>
    <mergeCell ref="E9:G9"/>
    <mergeCell ref="E10:G10"/>
    <mergeCell ref="E13:G15"/>
  </mergeCells>
  <dataValidations count="5">
    <dataValidation type="whole" allowBlank="1" showInputMessage="1" showErrorMessage="1" errorTitle="Hiba" error="Kérem, egész számot adjon meg:_x000a_1-174-ig terjedően." sqref="C10">
      <formula1>1</formula1>
      <formula2>174</formula2>
    </dataValidation>
    <dataValidation type="list" allowBlank="1" showInputMessage="1" showErrorMessage="1" sqref="C15 C19">
      <formula1>$L$40:$L$70</formula1>
    </dataValidation>
    <dataValidation type="list" allowBlank="1" showInputMessage="1" showErrorMessage="1" sqref="C14 C18">
      <formula1>$L$26:$L$37</formula1>
    </dataValidation>
    <dataValidation type="list" allowBlank="1" showInputMessage="1" showErrorMessage="1" sqref="C13 C17">
      <formula1>$L$20:$L$23</formula1>
    </dataValidation>
    <dataValidation type="list" allowBlank="1" showInputMessage="1" showErrorMessage="1" sqref="C6">
      <formula1>$M$3:$M$18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pageSetUpPr fitToPage="1"/>
  </sheetPr>
  <dimension ref="A1:G68"/>
  <sheetViews>
    <sheetView topLeftCell="A14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42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9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B14" s="40">
        <v>1</v>
      </c>
      <c r="C14" s="152"/>
      <c r="D14" s="152"/>
      <c r="E14" s="152"/>
      <c r="F14" s="182" t="s">
        <v>102</v>
      </c>
      <c r="G14" s="183"/>
    </row>
    <row r="15" spans="1:7" ht="20.100000000000001" customHeight="1" x14ac:dyDescent="0.25">
      <c r="A15" s="85">
        <v>8.5</v>
      </c>
      <c r="B15" s="16">
        <v>2</v>
      </c>
      <c r="C15" s="150">
        <f t="shared" ref="C15:C43" si="0">IF(AND(E15&lt;&gt;$E$64,E15&lt;&gt;$E$65,E15&lt;&gt;$E$66,E15&lt;&gt;$E$67,E15&lt;&gt;$E$68),A15,0)</f>
        <v>8.5</v>
      </c>
      <c r="D15" s="150">
        <f>IF(DATE($C$7,$D$9,$B15)&gt;=DATE('1. Alapadatok'!$C$13,'1. Alapadatok'!$D$14,'1. Alapadatok'!$C$15),IF(DATE($C$7,$D$9,$B15)&lt;=DATE('1. Alapadatok'!$C$17,'1. Alapadatok'!$D$18,'1. Alapadatok'!$C$19),$C15*'1. Alapadatok'!$C$11,"-"))</f>
        <v>3.4849999999999999</v>
      </c>
      <c r="E15" s="150"/>
      <c r="F15" s="184"/>
      <c r="G15" s="185"/>
    </row>
    <row r="16" spans="1:7" ht="20.100000000000001" customHeight="1" x14ac:dyDescent="0.25">
      <c r="A16" s="85">
        <v>8.5</v>
      </c>
      <c r="B16" s="14">
        <v>3</v>
      </c>
      <c r="C16" s="150">
        <f t="shared" si="0"/>
        <v>8.5</v>
      </c>
      <c r="D16" s="150">
        <f>IF(DATE($C$7,$D$9,$B16)&gt;=DATE('1. Alapadatok'!$C$13,'1. Alapadatok'!$D$14,'1. Alapadatok'!$C$15),IF(DATE($C$7,$D$9,$B16)&lt;=DATE('1. Alapadatok'!$C$17,'1. Alapadatok'!$D$18,'1. Alapadatok'!$C$19),$C16*'1. Alapadatok'!$C$11,"-"))</f>
        <v>3.4849999999999999</v>
      </c>
      <c r="E16" s="150"/>
      <c r="F16" s="184"/>
      <c r="G16" s="185"/>
    </row>
    <row r="17" spans="1:7" ht="20.100000000000001" customHeight="1" x14ac:dyDescent="0.25">
      <c r="A17" s="85">
        <v>8.5</v>
      </c>
      <c r="B17" s="14">
        <v>4</v>
      </c>
      <c r="C17" s="150">
        <f t="shared" si="0"/>
        <v>8.5</v>
      </c>
      <c r="D17" s="150">
        <f>IF(DATE($C$7,$D$9,$B17)&gt;=DATE('1. Alapadatok'!$C$13,'1. Alapadatok'!$D$14,'1. Alapadatok'!$C$15),IF(DATE($C$7,$D$9,$B17)&lt;=DATE('1. Alapadatok'!$C$17,'1. Alapadatok'!$D$18,'1. Alapadatok'!$C$19),$C17*'1. Alapadatok'!$C$11,"-"))</f>
        <v>3.4849999999999999</v>
      </c>
      <c r="E17" s="150"/>
      <c r="F17" s="184"/>
      <c r="G17" s="185"/>
    </row>
    <row r="18" spans="1:7" ht="20.100000000000001" customHeight="1" x14ac:dyDescent="0.25">
      <c r="A18" s="85">
        <v>8.5</v>
      </c>
      <c r="B18" s="14">
        <v>5</v>
      </c>
      <c r="C18" s="150">
        <f t="shared" si="0"/>
        <v>8.5</v>
      </c>
      <c r="D18" s="150">
        <f>IF(DATE($C$7,$D$9,$B18)&gt;=DATE('1. Alapadatok'!$C$13,'1. Alapadatok'!$D$14,'1. Alapadatok'!$C$15),IF(DATE($C$7,$D$9,$B18)&lt;=DATE('1. Alapadatok'!$C$17,'1. Alapadatok'!$D$18,'1. Alapadatok'!$C$19),$C18*'1. Alapadatok'!$C$11,"-"))</f>
        <v>3.4849999999999999</v>
      </c>
      <c r="E18" s="150"/>
      <c r="F18" s="184"/>
      <c r="G18" s="185"/>
    </row>
    <row r="19" spans="1:7" ht="20.100000000000001" customHeight="1" x14ac:dyDescent="0.25">
      <c r="A19" s="85">
        <v>6</v>
      </c>
      <c r="B19" s="14">
        <v>6</v>
      </c>
      <c r="C19" s="150">
        <f t="shared" si="0"/>
        <v>6</v>
      </c>
      <c r="D19" s="150">
        <f>IF(DATE($C$7,$D$9,$B19)&gt;=DATE('1. Alapadatok'!$C$13,'1. Alapadatok'!$D$14,'1. Alapadatok'!$C$15),IF(DATE($C$7,$D$9,$B19)&lt;=DATE('1. Alapadatok'!$C$17,'1. Alapadatok'!$D$18,'1. Alapadatok'!$C$19),$C19*'1. Alapadatok'!$C$11,"-"))</f>
        <v>2.46</v>
      </c>
      <c r="E19" s="150"/>
      <c r="F19" s="184"/>
      <c r="G19" s="185"/>
    </row>
    <row r="20" spans="1:7" ht="20.100000000000001" customHeight="1" x14ac:dyDescent="0.25">
      <c r="B20" s="40">
        <v>7</v>
      </c>
      <c r="C20" s="152"/>
      <c r="D20" s="152"/>
      <c r="E20" s="151"/>
      <c r="F20" s="184"/>
      <c r="G20" s="185"/>
    </row>
    <row r="21" spans="1:7" ht="20.100000000000001" customHeight="1" x14ac:dyDescent="0.25">
      <c r="B21" s="40">
        <v>8</v>
      </c>
      <c r="C21" s="152"/>
      <c r="D21" s="152"/>
      <c r="E21" s="152"/>
      <c r="F21" s="184"/>
      <c r="G21" s="185"/>
    </row>
    <row r="22" spans="1:7" ht="20.100000000000001" customHeight="1" x14ac:dyDescent="0.25">
      <c r="A22" s="85">
        <v>8.5</v>
      </c>
      <c r="B22" s="16">
        <v>9</v>
      </c>
      <c r="C22" s="150">
        <f t="shared" si="0"/>
        <v>8.5</v>
      </c>
      <c r="D22" s="150">
        <f>IF(DATE($C$7,$D$9,$B22)&gt;=DATE('1. Alapadatok'!$C$13,'1. Alapadatok'!$D$14,'1. Alapadatok'!$C$15),IF(DATE($C$7,$D$9,$B22)&lt;=DATE('1. Alapadatok'!$C$17,'1. Alapadatok'!$D$18,'1. Alapadatok'!$C$19),$C22*'1. Alapadatok'!$C$11,"-"))</f>
        <v>3.4849999999999999</v>
      </c>
      <c r="E22" s="150"/>
      <c r="F22" s="184"/>
      <c r="G22" s="185"/>
    </row>
    <row r="23" spans="1:7" ht="20.100000000000001" customHeight="1" x14ac:dyDescent="0.25">
      <c r="A23" s="85">
        <v>8.5</v>
      </c>
      <c r="B23" s="14">
        <v>10</v>
      </c>
      <c r="C23" s="150">
        <f t="shared" si="0"/>
        <v>8.5</v>
      </c>
      <c r="D23" s="150">
        <f>IF(DATE($C$7,$D$9,$B23)&gt;=DATE('1. Alapadatok'!$C$13,'1. Alapadatok'!$D$14,'1. Alapadatok'!$C$15),IF(DATE($C$7,$D$9,$B23)&lt;=DATE('1. Alapadatok'!$C$17,'1. Alapadatok'!$D$18,'1. Alapadatok'!$C$19),$C23*'1. Alapadatok'!$C$11,"-"))</f>
        <v>3.4849999999999999</v>
      </c>
      <c r="E23" s="150"/>
      <c r="F23" s="184"/>
      <c r="G23" s="185"/>
    </row>
    <row r="24" spans="1:7" ht="20.100000000000001" customHeight="1" x14ac:dyDescent="0.25">
      <c r="A24" s="85">
        <v>8.5</v>
      </c>
      <c r="B24" s="14">
        <v>11</v>
      </c>
      <c r="C24" s="150">
        <f t="shared" si="0"/>
        <v>8.5</v>
      </c>
      <c r="D24" s="150">
        <f>IF(DATE($C$7,$D$9,$B24)&gt;=DATE('1. Alapadatok'!$C$13,'1. Alapadatok'!$D$14,'1. Alapadatok'!$C$15),IF(DATE($C$7,$D$9,$B24)&lt;=DATE('1. Alapadatok'!$C$17,'1. Alapadatok'!$D$18,'1. Alapadatok'!$C$19),$C24*'1. Alapadatok'!$C$11,"-"))</f>
        <v>3.4849999999999999</v>
      </c>
      <c r="E24" s="150"/>
      <c r="F24" s="184"/>
      <c r="G24" s="185"/>
    </row>
    <row r="25" spans="1:7" ht="20.100000000000001" customHeight="1" x14ac:dyDescent="0.25">
      <c r="A25" s="85">
        <v>8.5</v>
      </c>
      <c r="B25" s="14">
        <v>12</v>
      </c>
      <c r="C25" s="150">
        <f t="shared" si="0"/>
        <v>8.5</v>
      </c>
      <c r="D25" s="150">
        <f>IF(DATE($C$7,$D$9,$B25)&gt;=DATE('1. Alapadatok'!$C$13,'1. Alapadatok'!$D$14,'1. Alapadatok'!$C$15),IF(DATE($C$7,$D$9,$B25)&lt;=DATE('1. Alapadatok'!$C$17,'1. Alapadatok'!$D$18,'1. Alapadatok'!$C$19),$C25*'1. Alapadatok'!$C$11,"-"))</f>
        <v>3.4849999999999999</v>
      </c>
      <c r="E25" s="150"/>
      <c r="F25" s="184"/>
      <c r="G25" s="185"/>
    </row>
    <row r="26" spans="1:7" ht="20.100000000000001" customHeight="1" x14ac:dyDescent="0.25">
      <c r="A26" s="85">
        <v>6</v>
      </c>
      <c r="B26" s="14">
        <v>13</v>
      </c>
      <c r="C26" s="150">
        <f t="shared" si="0"/>
        <v>6</v>
      </c>
      <c r="D26" s="150">
        <f>IF(DATE($C$7,$D$9,$B26)&gt;=DATE('1. Alapadatok'!$C$13,'1. Alapadatok'!$D$14,'1. Alapadatok'!$C$15),IF(DATE($C$7,$D$9,$B26)&lt;=DATE('1. Alapadatok'!$C$17,'1. Alapadatok'!$D$18,'1. Alapadatok'!$C$19),$C26*'1. Alapadatok'!$C$11,"-"))</f>
        <v>2.46</v>
      </c>
      <c r="E26" s="150"/>
      <c r="F26" s="184"/>
      <c r="G26" s="185"/>
    </row>
    <row r="27" spans="1:7" ht="20.100000000000001" customHeight="1" x14ac:dyDescent="0.25">
      <c r="B27" s="40">
        <v>14</v>
      </c>
      <c r="C27" s="152"/>
      <c r="D27" s="152"/>
      <c r="E27" s="151"/>
      <c r="F27" s="184"/>
      <c r="G27" s="185"/>
    </row>
    <row r="28" spans="1:7" ht="20.100000000000001" customHeight="1" x14ac:dyDescent="0.25">
      <c r="B28" s="40">
        <v>15</v>
      </c>
      <c r="C28" s="152"/>
      <c r="D28" s="152"/>
      <c r="E28" s="152"/>
      <c r="F28" s="184"/>
      <c r="G28" s="185"/>
    </row>
    <row r="29" spans="1:7" ht="20.100000000000001" customHeight="1" x14ac:dyDescent="0.25">
      <c r="A29" s="85">
        <v>8.5</v>
      </c>
      <c r="B29" s="16">
        <v>16</v>
      </c>
      <c r="C29" s="150">
        <f t="shared" si="0"/>
        <v>8.5</v>
      </c>
      <c r="D29" s="150">
        <f>IF(DATE($C$7,$D$9,$B29)&gt;=DATE('1. Alapadatok'!$C$13,'1. Alapadatok'!$D$14,'1. Alapadatok'!$C$15),IF(DATE($C$7,$D$9,$B29)&lt;=DATE('1. Alapadatok'!$C$17,'1. Alapadatok'!$D$18,'1. Alapadatok'!$C$19),$C29*'1. Alapadatok'!$C$11,"-"))</f>
        <v>3.4849999999999999</v>
      </c>
      <c r="E29" s="150"/>
      <c r="F29" s="184"/>
      <c r="G29" s="185"/>
    </row>
    <row r="30" spans="1:7" ht="20.100000000000001" customHeight="1" x14ac:dyDescent="0.25">
      <c r="A30" s="85">
        <v>8.5</v>
      </c>
      <c r="B30" s="14">
        <v>17</v>
      </c>
      <c r="C30" s="150">
        <f t="shared" si="0"/>
        <v>8.5</v>
      </c>
      <c r="D30" s="150">
        <f>IF(DATE($C$7,$D$9,$B30)&gt;=DATE('1. Alapadatok'!$C$13,'1. Alapadatok'!$D$14,'1. Alapadatok'!$C$15),IF(DATE($C$7,$D$9,$B30)&lt;=DATE('1. Alapadatok'!$C$17,'1. Alapadatok'!$D$18,'1. Alapadatok'!$C$19),$C30*'1. Alapadatok'!$C$11,"-"))</f>
        <v>3.4849999999999999</v>
      </c>
      <c r="E30" s="150"/>
      <c r="F30" s="184"/>
      <c r="G30" s="185"/>
    </row>
    <row r="31" spans="1:7" ht="20.100000000000001" customHeight="1" x14ac:dyDescent="0.25">
      <c r="A31" s="85">
        <v>8.5</v>
      </c>
      <c r="B31" s="14">
        <v>18</v>
      </c>
      <c r="C31" s="150">
        <f t="shared" si="0"/>
        <v>8.5</v>
      </c>
      <c r="D31" s="150">
        <f>IF(DATE($C$7,$D$9,$B31)&gt;=DATE('1. Alapadatok'!$C$13,'1. Alapadatok'!$D$14,'1. Alapadatok'!$C$15),IF(DATE($C$7,$D$9,$B31)&lt;=DATE('1. Alapadatok'!$C$17,'1. Alapadatok'!$D$18,'1. Alapadatok'!$C$19),$C31*'1. Alapadatok'!$C$11,"-"))</f>
        <v>3.4849999999999999</v>
      </c>
      <c r="E31" s="150"/>
      <c r="F31" s="184"/>
      <c r="G31" s="185"/>
    </row>
    <row r="32" spans="1:7" ht="20.100000000000001" customHeight="1" x14ac:dyDescent="0.25">
      <c r="A32" s="85">
        <v>8.5</v>
      </c>
      <c r="B32" s="14">
        <v>19</v>
      </c>
      <c r="C32" s="150">
        <f t="shared" si="0"/>
        <v>8.5</v>
      </c>
      <c r="D32" s="150">
        <f>IF(DATE($C$7,$D$9,$B32)&gt;=DATE('1. Alapadatok'!$C$13,'1. Alapadatok'!$D$14,'1. Alapadatok'!$C$15),IF(DATE($C$7,$D$9,$B32)&lt;=DATE('1. Alapadatok'!$C$17,'1. Alapadatok'!$D$18,'1. Alapadatok'!$C$19),$C32*'1. Alapadatok'!$C$11,"-"))</f>
        <v>3.4849999999999999</v>
      </c>
      <c r="E32" s="150"/>
      <c r="F32" s="184"/>
      <c r="G32" s="185"/>
    </row>
    <row r="33" spans="1:7" ht="20.100000000000001" customHeight="1" x14ac:dyDescent="0.25">
      <c r="A33" s="85">
        <v>6</v>
      </c>
      <c r="B33" s="14">
        <v>20</v>
      </c>
      <c r="C33" s="150">
        <f t="shared" si="0"/>
        <v>6</v>
      </c>
      <c r="D33" s="150">
        <f>IF(DATE($C$7,$D$9,$B33)&gt;=DATE('1. Alapadatok'!$C$13,'1. Alapadatok'!$D$14,'1. Alapadatok'!$C$15),IF(DATE($C$7,$D$9,$B33)&lt;=DATE('1. Alapadatok'!$C$17,'1. Alapadatok'!$D$18,'1. Alapadatok'!$C$19),$C33*'1. Alapadatok'!$C$11,"-"))</f>
        <v>2.46</v>
      </c>
      <c r="E33" s="150"/>
      <c r="F33" s="184"/>
      <c r="G33" s="185"/>
    </row>
    <row r="34" spans="1:7" ht="20.100000000000001" customHeight="1" x14ac:dyDescent="0.25">
      <c r="B34" s="40">
        <v>21</v>
      </c>
      <c r="C34" s="152"/>
      <c r="D34" s="152"/>
      <c r="E34" s="151"/>
      <c r="F34" s="184"/>
      <c r="G34" s="185"/>
    </row>
    <row r="35" spans="1:7" ht="20.100000000000001" customHeight="1" x14ac:dyDescent="0.25">
      <c r="B35" s="40">
        <v>22</v>
      </c>
      <c r="C35" s="152"/>
      <c r="D35" s="152"/>
      <c r="E35" s="151"/>
      <c r="F35" s="184"/>
      <c r="G35" s="185"/>
    </row>
    <row r="36" spans="1:7" ht="20.100000000000001" customHeight="1" x14ac:dyDescent="0.25">
      <c r="A36" s="85">
        <v>8.5</v>
      </c>
      <c r="B36" s="14">
        <v>23</v>
      </c>
      <c r="C36" s="150">
        <f t="shared" si="0"/>
        <v>8.5</v>
      </c>
      <c r="D36" s="150">
        <f>IF(DATE($C$7,$D$9,$B36)&gt;=DATE('1. Alapadatok'!$C$13,'1. Alapadatok'!$D$14,'1. Alapadatok'!$C$15),IF(DATE($C$7,$D$9,$B36)&lt;=DATE('1. Alapadatok'!$C$17,'1. Alapadatok'!$D$18,'1. Alapadatok'!$C$19),$C36*'1. Alapadatok'!$C$11,"-"))</f>
        <v>3.4849999999999999</v>
      </c>
      <c r="E36" s="150"/>
      <c r="F36" s="184"/>
      <c r="G36" s="185"/>
    </row>
    <row r="37" spans="1:7" ht="20.100000000000001" customHeight="1" x14ac:dyDescent="0.25">
      <c r="A37" s="85">
        <v>8.5</v>
      </c>
      <c r="B37" s="14">
        <v>24</v>
      </c>
      <c r="C37" s="150">
        <f t="shared" si="0"/>
        <v>8.5</v>
      </c>
      <c r="D37" s="150">
        <f>IF(DATE($C$7,$D$9,$B37)&gt;=DATE('1. Alapadatok'!$C$13,'1. Alapadatok'!$D$14,'1. Alapadatok'!$C$15),IF(DATE($C$7,$D$9,$B37)&lt;=DATE('1. Alapadatok'!$C$17,'1. Alapadatok'!$D$18,'1. Alapadatok'!$C$19),$C37*'1. Alapadatok'!$C$11,"-"))</f>
        <v>3.4849999999999999</v>
      </c>
      <c r="E37" s="150"/>
      <c r="F37" s="184"/>
      <c r="G37" s="185"/>
    </row>
    <row r="38" spans="1:7" ht="20.100000000000001" customHeight="1" x14ac:dyDescent="0.25">
      <c r="A38" s="85">
        <v>8.5</v>
      </c>
      <c r="B38" s="14">
        <v>25</v>
      </c>
      <c r="C38" s="150">
        <f t="shared" si="0"/>
        <v>8.5</v>
      </c>
      <c r="D38" s="150">
        <f>IF(DATE($C$7,$D$9,$B38)&gt;=DATE('1. Alapadatok'!$C$13,'1. Alapadatok'!$D$14,'1. Alapadatok'!$C$15),IF(DATE($C$7,$D$9,$B38)&lt;=DATE('1. Alapadatok'!$C$17,'1. Alapadatok'!$D$18,'1. Alapadatok'!$C$19),$C38*'1. Alapadatok'!$C$11,"-"))</f>
        <v>3.4849999999999999</v>
      </c>
      <c r="E38" s="150"/>
      <c r="F38" s="184"/>
      <c r="G38" s="185"/>
    </row>
    <row r="39" spans="1:7" ht="20.100000000000001" customHeight="1" x14ac:dyDescent="0.25">
      <c r="A39" s="85">
        <v>8.5</v>
      </c>
      <c r="B39" s="14">
        <v>26</v>
      </c>
      <c r="C39" s="150">
        <f t="shared" si="0"/>
        <v>8.5</v>
      </c>
      <c r="D39" s="150">
        <f>IF(DATE($C$7,$D$9,$B39)&gt;=DATE('1. Alapadatok'!$C$13,'1. Alapadatok'!$D$14,'1. Alapadatok'!$C$15),IF(DATE($C$7,$D$9,$B39)&lt;=DATE('1. Alapadatok'!$C$17,'1. Alapadatok'!$D$18,'1. Alapadatok'!$C$19),$C39*'1. Alapadatok'!$C$11,"-"))</f>
        <v>3.4849999999999999</v>
      </c>
      <c r="E39" s="150"/>
      <c r="F39" s="184"/>
      <c r="G39" s="185"/>
    </row>
    <row r="40" spans="1:7" ht="20.100000000000001" customHeight="1" x14ac:dyDescent="0.25">
      <c r="A40" s="85">
        <v>6</v>
      </c>
      <c r="B40" s="14">
        <v>27</v>
      </c>
      <c r="C40" s="150">
        <f t="shared" si="0"/>
        <v>6</v>
      </c>
      <c r="D40" s="150">
        <f>IF(DATE($C$7,$D$9,$B40)&gt;=DATE('1. Alapadatok'!$C$13,'1. Alapadatok'!$D$14,'1. Alapadatok'!$C$15),IF(DATE($C$7,$D$9,$B40)&lt;=DATE('1. Alapadatok'!$C$17,'1. Alapadatok'!$D$18,'1. Alapadatok'!$C$19),$C40*'1. Alapadatok'!$C$11,"-"))</f>
        <v>2.46</v>
      </c>
      <c r="E40" s="150"/>
      <c r="F40" s="184"/>
      <c r="G40" s="185"/>
    </row>
    <row r="41" spans="1:7" ht="20.100000000000001" customHeight="1" x14ac:dyDescent="0.25">
      <c r="B41" s="40">
        <v>28</v>
      </c>
      <c r="C41" s="152"/>
      <c r="D41" s="152"/>
      <c r="E41" s="151"/>
      <c r="F41" s="184"/>
      <c r="G41" s="185"/>
    </row>
    <row r="42" spans="1:7" ht="20.100000000000001" customHeight="1" x14ac:dyDescent="0.25">
      <c r="B42" s="40">
        <v>29</v>
      </c>
      <c r="C42" s="152"/>
      <c r="D42" s="152"/>
      <c r="E42" s="152"/>
      <c r="F42" s="184"/>
      <c r="G42" s="185"/>
    </row>
    <row r="43" spans="1:7" ht="20.100000000000001" customHeight="1" x14ac:dyDescent="0.25">
      <c r="A43" s="85">
        <v>8.5</v>
      </c>
      <c r="B43" s="16">
        <v>30</v>
      </c>
      <c r="C43" s="150">
        <f t="shared" si="0"/>
        <v>8.5</v>
      </c>
      <c r="D43" s="150">
        <f>IF(DATE($C$7,$D$9,$B43)&gt;=DATE('1. Alapadatok'!$C$13,'1. Alapadatok'!$D$14,'1. Alapadatok'!$C$15),IF(DATE($C$7,$D$9,$B43)&lt;=DATE('1. Alapadatok'!$C$17,'1. Alapadatok'!$D$18,'1. Alapadatok'!$C$19),$C43*'1. Alapadatok'!$C$11,"-"))</f>
        <v>3.4849999999999999</v>
      </c>
      <c r="E43" s="150"/>
      <c r="F43" s="184"/>
      <c r="G43" s="185"/>
    </row>
    <row r="44" spans="1:7" ht="20.100000000000001" customHeight="1" thickBot="1" x14ac:dyDescent="0.3">
      <c r="B44" s="14"/>
      <c r="C44" s="150"/>
      <c r="D44" s="150"/>
      <c r="E44" s="150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168.5</v>
      </c>
      <c r="D45" s="124">
        <f>SUM(D14:D44)-SUMIFS(D14:D44,E14:E44,"Nem releváns")-SUMIFS(D14:D44,E14:E44,'1. Alapadatok'!L73)-SUMIFS(D14:D44,E14:E44,'1. Alapadatok'!L74)-SUMIFS(D14:D44,E14:E44,'1. Alapadatok'!L75)</f>
        <v>69.084999999999994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0.41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59" spans="2:7" ht="15.75" x14ac:dyDescent="0.25">
      <c r="B59" s="1"/>
      <c r="C59" s="1"/>
      <c r="D59" s="1"/>
      <c r="E59" s="1"/>
      <c r="F59" s="29"/>
      <c r="G59" s="29"/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167F3E71-F1D3-4FCF-845F-22234FCC9006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00FBAF70-135E-4E41-8A14-BB000988E5FD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68"/>
  <sheetViews>
    <sheetView topLeftCell="A14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30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10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A14" s="85">
        <v>8.5</v>
      </c>
      <c r="B14" s="14">
        <v>1</v>
      </c>
      <c r="C14" s="149">
        <f t="shared" ref="C14:C44" si="0">IF(AND(E14&lt;&gt;$E$64,E14&lt;&gt;$E$65,E14&lt;&gt;$E$66,E14&lt;&gt;$E$67,E14&lt;&gt;$E$68),A14,0)</f>
        <v>8.5</v>
      </c>
      <c r="D14" s="149">
        <f>IF(DATE($C$7,$D$9,$B14)&gt;=DATE('1. Alapadatok'!$C$13,'1. Alapadatok'!$D$14,'1. Alapadatok'!$C$15),IF(DATE($C$7,$D$9,$B14)&lt;=DATE('1. Alapadatok'!$C$17,'1. Alapadatok'!$D$18,'1. Alapadatok'!$C$19),$C14*'1. Alapadatok'!$C$11,"-"))</f>
        <v>3.4849999999999999</v>
      </c>
      <c r="E14" s="149"/>
      <c r="F14" s="182" t="s">
        <v>102</v>
      </c>
      <c r="G14" s="183"/>
    </row>
    <row r="15" spans="1:7" ht="20.100000000000001" customHeight="1" x14ac:dyDescent="0.25">
      <c r="A15" s="85">
        <v>8.5</v>
      </c>
      <c r="B15" s="16">
        <v>2</v>
      </c>
      <c r="C15" s="149">
        <f t="shared" si="0"/>
        <v>8.5</v>
      </c>
      <c r="D15" s="149">
        <f>IF(DATE($C$7,$D$9,$B15)&gt;=DATE('1. Alapadatok'!$C$13,'1. Alapadatok'!$D$14,'1. Alapadatok'!$C$15),IF(DATE($C$7,$D$9,$B15)&lt;=DATE('1. Alapadatok'!$C$17,'1. Alapadatok'!$D$18,'1. Alapadatok'!$C$19),$C15*'1. Alapadatok'!$C$11,"-"))</f>
        <v>3.4849999999999999</v>
      </c>
      <c r="E15" s="150"/>
      <c r="F15" s="184"/>
      <c r="G15" s="185"/>
    </row>
    <row r="16" spans="1:7" ht="20.100000000000001" customHeight="1" x14ac:dyDescent="0.25">
      <c r="A16" s="85">
        <v>8.5</v>
      </c>
      <c r="B16" s="14">
        <v>3</v>
      </c>
      <c r="C16" s="149">
        <f t="shared" si="0"/>
        <v>8.5</v>
      </c>
      <c r="D16" s="149">
        <f>IF(DATE($C$7,$D$9,$B16)&gt;=DATE('1. Alapadatok'!$C$13,'1. Alapadatok'!$D$14,'1. Alapadatok'!$C$15),IF(DATE($C$7,$D$9,$B16)&lt;=DATE('1. Alapadatok'!$C$17,'1. Alapadatok'!$D$18,'1. Alapadatok'!$C$19),$C16*'1. Alapadatok'!$C$11,"-"))</f>
        <v>3.4849999999999999</v>
      </c>
      <c r="E16" s="149"/>
      <c r="F16" s="184"/>
      <c r="G16" s="185"/>
    </row>
    <row r="17" spans="1:7" ht="20.100000000000001" customHeight="1" x14ac:dyDescent="0.25">
      <c r="A17" s="85">
        <v>6</v>
      </c>
      <c r="B17" s="14">
        <v>4</v>
      </c>
      <c r="C17" s="149">
        <f t="shared" si="0"/>
        <v>6</v>
      </c>
      <c r="D17" s="149">
        <f>IF(DATE($C$7,$D$9,$B17)&gt;=DATE('1. Alapadatok'!$C$13,'1. Alapadatok'!$D$14,'1. Alapadatok'!$C$15),IF(DATE($C$7,$D$9,$B17)&lt;=DATE('1. Alapadatok'!$C$17,'1. Alapadatok'!$D$18,'1. Alapadatok'!$C$19),$C17*'1. Alapadatok'!$C$11,"-"))</f>
        <v>2.46</v>
      </c>
      <c r="E17" s="149"/>
      <c r="F17" s="184"/>
      <c r="G17" s="185"/>
    </row>
    <row r="18" spans="1:7" ht="20.100000000000001" customHeight="1" x14ac:dyDescent="0.25">
      <c r="B18" s="40">
        <v>5</v>
      </c>
      <c r="C18" s="152"/>
      <c r="D18" s="152"/>
      <c r="E18" s="152"/>
      <c r="F18" s="184"/>
      <c r="G18" s="185"/>
    </row>
    <row r="19" spans="1:7" ht="20.100000000000001" customHeight="1" x14ac:dyDescent="0.25">
      <c r="B19" s="17">
        <v>6</v>
      </c>
      <c r="C19" s="152"/>
      <c r="D19" s="152"/>
      <c r="E19" s="152"/>
      <c r="F19" s="184"/>
      <c r="G19" s="185"/>
    </row>
    <row r="20" spans="1:7" ht="20.100000000000001" customHeight="1" x14ac:dyDescent="0.25">
      <c r="A20" s="85">
        <v>8.5</v>
      </c>
      <c r="B20" s="14">
        <v>7</v>
      </c>
      <c r="C20" s="149">
        <f t="shared" si="0"/>
        <v>8.5</v>
      </c>
      <c r="D20" s="149">
        <f>IF(DATE($C$7,$D$9,$B20)&gt;=DATE('1. Alapadatok'!$C$13,'1. Alapadatok'!$D$14,'1. Alapadatok'!$C$15),IF(DATE($C$7,$D$9,$B20)&lt;=DATE('1. Alapadatok'!$C$17,'1. Alapadatok'!$D$18,'1. Alapadatok'!$C$19),$C20*'1. Alapadatok'!$C$11,"-"))</f>
        <v>3.4849999999999999</v>
      </c>
      <c r="E20" s="149"/>
      <c r="F20" s="184"/>
      <c r="G20" s="185"/>
    </row>
    <row r="21" spans="1:7" ht="20.100000000000001" customHeight="1" x14ac:dyDescent="0.25">
      <c r="A21" s="85">
        <v>8.5</v>
      </c>
      <c r="B21" s="14">
        <v>8</v>
      </c>
      <c r="C21" s="149">
        <f t="shared" si="0"/>
        <v>8.5</v>
      </c>
      <c r="D21" s="149">
        <f>IF(DATE($C$7,$D$9,$B21)&gt;=DATE('1. Alapadatok'!$C$13,'1. Alapadatok'!$D$14,'1. Alapadatok'!$C$15),IF(DATE($C$7,$D$9,$B21)&lt;=DATE('1. Alapadatok'!$C$17,'1. Alapadatok'!$D$18,'1. Alapadatok'!$C$19),$C21*'1. Alapadatok'!$C$11,"-"))</f>
        <v>3.4849999999999999</v>
      </c>
      <c r="E21" s="149"/>
      <c r="F21" s="184"/>
      <c r="G21" s="185"/>
    </row>
    <row r="22" spans="1:7" ht="20.100000000000001" customHeight="1" x14ac:dyDescent="0.25">
      <c r="A22" s="85">
        <v>8.5</v>
      </c>
      <c r="B22" s="16">
        <v>9</v>
      </c>
      <c r="C22" s="149">
        <f t="shared" si="0"/>
        <v>8.5</v>
      </c>
      <c r="D22" s="149">
        <f>IF(DATE($C$7,$D$9,$B22)&gt;=DATE('1. Alapadatok'!$C$13,'1. Alapadatok'!$D$14,'1. Alapadatok'!$C$15),IF(DATE($C$7,$D$9,$B22)&lt;=DATE('1. Alapadatok'!$C$17,'1. Alapadatok'!$D$18,'1. Alapadatok'!$C$19),$C22*'1. Alapadatok'!$C$11,"-"))</f>
        <v>3.4849999999999999</v>
      </c>
      <c r="E22" s="150"/>
      <c r="F22" s="184"/>
      <c r="G22" s="185"/>
    </row>
    <row r="23" spans="1:7" ht="20.100000000000001" customHeight="1" x14ac:dyDescent="0.25">
      <c r="A23" s="85">
        <v>8.5</v>
      </c>
      <c r="B23" s="14">
        <v>10</v>
      </c>
      <c r="C23" s="149">
        <f t="shared" si="0"/>
        <v>8.5</v>
      </c>
      <c r="D23" s="149">
        <f>IF(DATE($C$7,$D$9,$B23)&gt;=DATE('1. Alapadatok'!$C$13,'1. Alapadatok'!$D$14,'1. Alapadatok'!$C$15),IF(DATE($C$7,$D$9,$B23)&lt;=DATE('1. Alapadatok'!$C$17,'1. Alapadatok'!$D$18,'1. Alapadatok'!$C$19),$C23*'1. Alapadatok'!$C$11,"-"))</f>
        <v>3.4849999999999999</v>
      </c>
      <c r="E23" s="149"/>
      <c r="F23" s="184"/>
      <c r="G23" s="185"/>
    </row>
    <row r="24" spans="1:7" ht="20.100000000000001" customHeight="1" x14ac:dyDescent="0.25">
      <c r="A24" s="85">
        <v>6</v>
      </c>
      <c r="B24" s="14">
        <v>11</v>
      </c>
      <c r="C24" s="149">
        <f t="shared" si="0"/>
        <v>6</v>
      </c>
      <c r="D24" s="149">
        <f>IF(DATE($C$7,$D$9,$B24)&gt;=DATE('1. Alapadatok'!$C$13,'1. Alapadatok'!$D$14,'1. Alapadatok'!$C$15),IF(DATE($C$7,$D$9,$B24)&lt;=DATE('1. Alapadatok'!$C$17,'1. Alapadatok'!$D$18,'1. Alapadatok'!$C$19),$C24*'1. Alapadatok'!$C$11,"-"))</f>
        <v>2.46</v>
      </c>
      <c r="E24" s="149"/>
      <c r="F24" s="184"/>
      <c r="G24" s="185"/>
    </row>
    <row r="25" spans="1:7" ht="20.100000000000001" customHeight="1" x14ac:dyDescent="0.25">
      <c r="B25" s="40">
        <v>12</v>
      </c>
      <c r="C25" s="152"/>
      <c r="D25" s="152"/>
      <c r="E25" s="152"/>
      <c r="F25" s="184"/>
      <c r="G25" s="185"/>
    </row>
    <row r="26" spans="1:7" ht="20.100000000000001" customHeight="1" x14ac:dyDescent="0.25">
      <c r="B26" s="17">
        <v>13</v>
      </c>
      <c r="C26" s="152"/>
      <c r="D26" s="152"/>
      <c r="E26" s="151"/>
      <c r="F26" s="184"/>
      <c r="G26" s="185"/>
    </row>
    <row r="27" spans="1:7" ht="20.100000000000001" customHeight="1" x14ac:dyDescent="0.25">
      <c r="A27" s="85">
        <v>8.5</v>
      </c>
      <c r="B27" s="14">
        <v>14</v>
      </c>
      <c r="C27" s="149">
        <f t="shared" si="0"/>
        <v>8.5</v>
      </c>
      <c r="D27" s="149">
        <f>IF(DATE($C$7,$D$9,$B27)&gt;=DATE('1. Alapadatok'!$C$13,'1. Alapadatok'!$D$14,'1. Alapadatok'!$C$15),IF(DATE($C$7,$D$9,$B27)&lt;=DATE('1. Alapadatok'!$C$17,'1. Alapadatok'!$D$18,'1. Alapadatok'!$C$19),$C27*'1. Alapadatok'!$C$11,"-"))</f>
        <v>3.4849999999999999</v>
      </c>
      <c r="E27" s="149"/>
      <c r="F27" s="184"/>
      <c r="G27" s="185"/>
    </row>
    <row r="28" spans="1:7" ht="20.100000000000001" customHeight="1" x14ac:dyDescent="0.25">
      <c r="A28" s="85">
        <v>8.5</v>
      </c>
      <c r="B28" s="14">
        <v>15</v>
      </c>
      <c r="C28" s="149">
        <f t="shared" si="0"/>
        <v>8.5</v>
      </c>
      <c r="D28" s="149">
        <f>IF(DATE($C$7,$D$9,$B28)&gt;=DATE('1. Alapadatok'!$C$13,'1. Alapadatok'!$D$14,'1. Alapadatok'!$C$15),IF(DATE($C$7,$D$9,$B28)&lt;=DATE('1. Alapadatok'!$C$17,'1. Alapadatok'!$D$18,'1. Alapadatok'!$C$19),$C28*'1. Alapadatok'!$C$11,"-"))</f>
        <v>3.4849999999999999</v>
      </c>
      <c r="E28" s="149"/>
      <c r="F28" s="184"/>
      <c r="G28" s="185"/>
    </row>
    <row r="29" spans="1:7" ht="20.100000000000001" customHeight="1" x14ac:dyDescent="0.25">
      <c r="A29" s="85">
        <v>8.5</v>
      </c>
      <c r="B29" s="16">
        <v>16</v>
      </c>
      <c r="C29" s="149">
        <f t="shared" si="0"/>
        <v>8.5</v>
      </c>
      <c r="D29" s="149">
        <f>IF(DATE($C$7,$D$9,$B29)&gt;=DATE('1. Alapadatok'!$C$13,'1. Alapadatok'!$D$14,'1. Alapadatok'!$C$15),IF(DATE($C$7,$D$9,$B29)&lt;=DATE('1. Alapadatok'!$C$17,'1. Alapadatok'!$D$18,'1. Alapadatok'!$C$19),$C29*'1. Alapadatok'!$C$11,"-"))</f>
        <v>3.4849999999999999</v>
      </c>
      <c r="E29" s="150"/>
      <c r="F29" s="184"/>
      <c r="G29" s="185"/>
    </row>
    <row r="30" spans="1:7" ht="20.100000000000001" customHeight="1" x14ac:dyDescent="0.25">
      <c r="A30" s="85">
        <v>8.5</v>
      </c>
      <c r="B30" s="14">
        <v>17</v>
      </c>
      <c r="C30" s="149">
        <f t="shared" si="0"/>
        <v>8.5</v>
      </c>
      <c r="D30" s="149">
        <f>IF(DATE($C$7,$D$9,$B30)&gt;=DATE('1. Alapadatok'!$C$13,'1. Alapadatok'!$D$14,'1. Alapadatok'!$C$15),IF(DATE($C$7,$D$9,$B30)&lt;=DATE('1. Alapadatok'!$C$17,'1. Alapadatok'!$D$18,'1. Alapadatok'!$C$19),$C30*'1. Alapadatok'!$C$11,"-"))</f>
        <v>3.4849999999999999</v>
      </c>
      <c r="E30" s="149"/>
      <c r="F30" s="184"/>
      <c r="G30" s="185"/>
    </row>
    <row r="31" spans="1:7" ht="20.100000000000001" customHeight="1" x14ac:dyDescent="0.25">
      <c r="A31" s="85">
        <v>6</v>
      </c>
      <c r="B31" s="14">
        <v>18</v>
      </c>
      <c r="C31" s="149">
        <f t="shared" si="0"/>
        <v>6</v>
      </c>
      <c r="D31" s="149">
        <f>IF(DATE($C$7,$D$9,$B31)&gt;=DATE('1. Alapadatok'!$C$13,'1. Alapadatok'!$D$14,'1. Alapadatok'!$C$15),IF(DATE($C$7,$D$9,$B31)&lt;=DATE('1. Alapadatok'!$C$17,'1. Alapadatok'!$D$18,'1. Alapadatok'!$C$19),$C31*'1. Alapadatok'!$C$11,"-"))</f>
        <v>2.46</v>
      </c>
      <c r="E31" s="149"/>
      <c r="F31" s="184"/>
      <c r="G31" s="185"/>
    </row>
    <row r="32" spans="1:7" ht="20.100000000000001" customHeight="1" x14ac:dyDescent="0.25">
      <c r="B32" s="40">
        <v>19</v>
      </c>
      <c r="C32" s="152"/>
      <c r="D32" s="152"/>
      <c r="E32" s="152"/>
      <c r="F32" s="184"/>
      <c r="G32" s="185"/>
    </row>
    <row r="33" spans="1:7" ht="20.100000000000001" customHeight="1" x14ac:dyDescent="0.25">
      <c r="B33" s="17">
        <v>20</v>
      </c>
      <c r="C33" s="152"/>
      <c r="D33" s="152"/>
      <c r="E33" s="152"/>
      <c r="F33" s="184"/>
      <c r="G33" s="185"/>
    </row>
    <row r="34" spans="1:7" ht="20.100000000000001" customHeight="1" x14ac:dyDescent="0.25">
      <c r="A34" s="85">
        <v>8.5</v>
      </c>
      <c r="B34" s="14">
        <v>21</v>
      </c>
      <c r="C34" s="149">
        <f t="shared" si="0"/>
        <v>8.5</v>
      </c>
      <c r="D34" s="149">
        <f>IF(DATE($C$7,$D$9,$B34)&gt;=DATE('1. Alapadatok'!$C$13,'1. Alapadatok'!$D$14,'1. Alapadatok'!$C$15),IF(DATE($C$7,$D$9,$B34)&lt;=DATE('1. Alapadatok'!$C$17,'1. Alapadatok'!$D$18,'1. Alapadatok'!$C$19),$C34*'1. Alapadatok'!$C$11,"-"))</f>
        <v>3.4849999999999999</v>
      </c>
      <c r="E34" s="149"/>
      <c r="F34" s="184"/>
      <c r="G34" s="185"/>
    </row>
    <row r="35" spans="1:7" ht="20.100000000000001" customHeight="1" x14ac:dyDescent="0.25">
      <c r="A35" s="85">
        <v>8.5</v>
      </c>
      <c r="B35" s="14">
        <v>22</v>
      </c>
      <c r="C35" s="149">
        <f t="shared" si="0"/>
        <v>8.5</v>
      </c>
      <c r="D35" s="149">
        <f>IF(DATE($C$7,$D$9,$B35)&gt;=DATE('1. Alapadatok'!$C$13,'1. Alapadatok'!$D$14,'1. Alapadatok'!$C$15),IF(DATE($C$7,$D$9,$B35)&lt;=DATE('1. Alapadatok'!$C$17,'1. Alapadatok'!$D$18,'1. Alapadatok'!$C$19),$C35*'1. Alapadatok'!$C$11,"-"))</f>
        <v>3.4849999999999999</v>
      </c>
      <c r="E35" s="149"/>
      <c r="F35" s="184"/>
      <c r="G35" s="185"/>
    </row>
    <row r="36" spans="1:7" ht="20.100000000000001" customHeight="1" x14ac:dyDescent="0.25">
      <c r="B36" s="40">
        <v>23</v>
      </c>
      <c r="C36" s="152"/>
      <c r="D36" s="152"/>
      <c r="E36" s="152"/>
      <c r="F36" s="184"/>
      <c r="G36" s="185"/>
    </row>
    <row r="37" spans="1:7" ht="20.100000000000001" customHeight="1" x14ac:dyDescent="0.25">
      <c r="A37" s="85">
        <v>8.5</v>
      </c>
      <c r="B37" s="14">
        <v>24</v>
      </c>
      <c r="C37" s="149">
        <f t="shared" si="0"/>
        <v>8.5</v>
      </c>
      <c r="D37" s="149">
        <f>IF(DATE($C$7,$D$9,$B37)&gt;=DATE('1. Alapadatok'!$C$13,'1. Alapadatok'!$D$14,'1. Alapadatok'!$C$15),IF(DATE($C$7,$D$9,$B37)&lt;=DATE('1. Alapadatok'!$C$17,'1. Alapadatok'!$D$18,'1. Alapadatok'!$C$19),$C37*'1. Alapadatok'!$C$11,"-"))</f>
        <v>3.4849999999999999</v>
      </c>
      <c r="E37" s="149"/>
      <c r="F37" s="184"/>
      <c r="G37" s="185"/>
    </row>
    <row r="38" spans="1:7" ht="20.100000000000001" customHeight="1" x14ac:dyDescent="0.25">
      <c r="A38" s="85">
        <v>6</v>
      </c>
      <c r="B38" s="14">
        <v>25</v>
      </c>
      <c r="C38" s="149">
        <f t="shared" si="0"/>
        <v>6</v>
      </c>
      <c r="D38" s="149">
        <f>IF(DATE($C$7,$D$9,$B38)&gt;=DATE('1. Alapadatok'!$C$13,'1. Alapadatok'!$D$14,'1. Alapadatok'!$C$15),IF(DATE($C$7,$D$9,$B38)&lt;=DATE('1. Alapadatok'!$C$17,'1. Alapadatok'!$D$18,'1. Alapadatok'!$C$19),$C38*'1. Alapadatok'!$C$11,"-"))</f>
        <v>2.46</v>
      </c>
      <c r="E38" s="149"/>
      <c r="F38" s="184"/>
      <c r="G38" s="185"/>
    </row>
    <row r="39" spans="1:7" ht="20.100000000000001" customHeight="1" x14ac:dyDescent="0.25">
      <c r="B39" s="40">
        <v>26</v>
      </c>
      <c r="C39" s="152"/>
      <c r="D39" s="152"/>
      <c r="E39" s="152"/>
      <c r="F39" s="184"/>
      <c r="G39" s="185"/>
    </row>
    <row r="40" spans="1:7" ht="20.100000000000001" customHeight="1" x14ac:dyDescent="0.25">
      <c r="B40" s="40">
        <v>27</v>
      </c>
      <c r="C40" s="152"/>
      <c r="D40" s="152"/>
      <c r="E40" s="152"/>
      <c r="F40" s="184"/>
      <c r="G40" s="185"/>
    </row>
    <row r="41" spans="1:7" ht="20.100000000000001" customHeight="1" x14ac:dyDescent="0.25">
      <c r="A41" s="85">
        <v>8.5</v>
      </c>
      <c r="B41" s="14">
        <v>28</v>
      </c>
      <c r="C41" s="149">
        <f t="shared" si="0"/>
        <v>8.5</v>
      </c>
      <c r="D41" s="149">
        <f>IF(DATE($C$7,$D$9,$B41)&gt;=DATE('1. Alapadatok'!$C$13,'1. Alapadatok'!$D$14,'1. Alapadatok'!$C$15),IF(DATE($C$7,$D$9,$B41)&lt;=DATE('1. Alapadatok'!$C$17,'1. Alapadatok'!$D$18,'1. Alapadatok'!$C$19),$C41*'1. Alapadatok'!$C$11,"-"))</f>
        <v>3.4849999999999999</v>
      </c>
      <c r="E41" s="149"/>
      <c r="F41" s="184"/>
      <c r="G41" s="185"/>
    </row>
    <row r="42" spans="1:7" ht="20.100000000000001" customHeight="1" x14ac:dyDescent="0.25">
      <c r="A42" s="85">
        <v>8.5</v>
      </c>
      <c r="B42" s="14">
        <v>29</v>
      </c>
      <c r="C42" s="149">
        <f t="shared" si="0"/>
        <v>8.5</v>
      </c>
      <c r="D42" s="149">
        <f>IF(DATE($C$7,$D$9,$B42)&gt;=DATE('1. Alapadatok'!$C$13,'1. Alapadatok'!$D$14,'1. Alapadatok'!$C$15),IF(DATE($C$7,$D$9,$B42)&lt;=DATE('1. Alapadatok'!$C$17,'1. Alapadatok'!$D$18,'1. Alapadatok'!$C$19),$C42*'1. Alapadatok'!$C$11,"-"))</f>
        <v>3.4849999999999999</v>
      </c>
      <c r="E42" s="149"/>
      <c r="F42" s="184"/>
      <c r="G42" s="185"/>
    </row>
    <row r="43" spans="1:7" ht="20.100000000000001" customHeight="1" x14ac:dyDescent="0.25">
      <c r="A43" s="85">
        <v>8.5</v>
      </c>
      <c r="B43" s="16">
        <v>30</v>
      </c>
      <c r="C43" s="149">
        <f t="shared" si="0"/>
        <v>8.5</v>
      </c>
      <c r="D43" s="149">
        <f>IF(DATE($C$7,$D$9,$B43)&gt;=DATE('1. Alapadatok'!$C$13,'1. Alapadatok'!$D$14,'1. Alapadatok'!$C$15),IF(DATE($C$7,$D$9,$B43)&lt;=DATE('1. Alapadatok'!$C$17,'1. Alapadatok'!$D$18,'1. Alapadatok'!$C$19),$C43*'1. Alapadatok'!$C$11,"-"))</f>
        <v>3.4849999999999999</v>
      </c>
      <c r="E43" s="149"/>
      <c r="F43" s="184"/>
      <c r="G43" s="185"/>
    </row>
    <row r="44" spans="1:7" ht="20.100000000000001" customHeight="1" thickBot="1" x14ac:dyDescent="0.3">
      <c r="A44" s="85">
        <v>8.5</v>
      </c>
      <c r="B44" s="14">
        <v>31</v>
      </c>
      <c r="C44" s="149">
        <f t="shared" si="0"/>
        <v>8.5</v>
      </c>
      <c r="D44" s="149">
        <f>IF(DATE($C$7,$D$9,$B44)&gt;=DATE('1. Alapadatok'!$C$13,'1. Alapadatok'!$D$14,'1. Alapadatok'!$C$15),IF(DATE($C$7,$D$9,$B44)&lt;=DATE('1. Alapadatok'!$C$17,'1. Alapadatok'!$D$18,'1. Alapadatok'!$C$19),$C44*'1. Alapadatok'!$C$11,"-"))</f>
        <v>3.4849999999999999</v>
      </c>
      <c r="E44" s="149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177</v>
      </c>
      <c r="D45" s="124">
        <f>SUM(D14:D44)-SUMIFS(D14:D44,E14:E44,"Nem releváns")-SUMIFS(D14:D44,E14:E44,'1. Alapadatok'!L73)-SUMIFS(D14:D44,E14:E44,'1. Alapadatok'!L74)-SUMIFS(D14:D44,E14:E44,'1. Alapadatok'!L75)</f>
        <v>72.569999999999993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0.41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59" spans="2:7" ht="15.75" x14ac:dyDescent="0.25">
      <c r="B59" s="1"/>
      <c r="C59" s="1"/>
      <c r="D59" s="1"/>
      <c r="E59" s="1"/>
      <c r="F59" s="29"/>
      <c r="G59" s="29"/>
    </row>
    <row r="60" spans="2:7" ht="15.75" x14ac:dyDescent="0.25">
      <c r="B60" s="1"/>
      <c r="C60" s="1"/>
      <c r="D60" s="1"/>
      <c r="E60" s="1"/>
      <c r="F60" s="29"/>
      <c r="G60" s="29"/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799F7A0B-FAC6-4666-908A-791FA4A667D2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87CDD44F-0525-4F6A-8356-FDE9FD8A9DFD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G68"/>
  <sheetViews>
    <sheetView topLeftCell="A14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2:7" x14ac:dyDescent="0.25">
      <c r="B1" s="1"/>
      <c r="C1" s="1"/>
      <c r="D1" s="1"/>
      <c r="E1" s="1"/>
      <c r="F1" s="1"/>
      <c r="G1" s="1"/>
    </row>
    <row r="2" spans="2:7" ht="30" x14ac:dyDescent="0.4">
      <c r="B2" s="1"/>
      <c r="C2" s="37" t="s">
        <v>0</v>
      </c>
      <c r="D2" s="37"/>
      <c r="E2" s="1"/>
      <c r="F2" s="1"/>
      <c r="G2" s="1"/>
    </row>
    <row r="3" spans="2:7" ht="23.25" x14ac:dyDescent="0.35">
      <c r="B3" s="1"/>
      <c r="C3" s="2"/>
      <c r="D3" s="2"/>
      <c r="E3" s="1"/>
      <c r="F3" s="1"/>
      <c r="G3" s="1"/>
    </row>
    <row r="4" spans="2:7" ht="20.25" x14ac:dyDescent="0.3">
      <c r="B4" s="34" t="s">
        <v>1</v>
      </c>
      <c r="C4" s="3"/>
      <c r="D4" s="3"/>
      <c r="E4" s="3"/>
      <c r="F4" s="3"/>
      <c r="G4" s="1"/>
    </row>
    <row r="5" spans="2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2:7" ht="15.75" x14ac:dyDescent="0.25">
      <c r="B6" s="29"/>
      <c r="C6" s="31"/>
      <c r="D6" s="31"/>
      <c r="E6" s="30"/>
      <c r="F6" s="30"/>
      <c r="G6" s="1"/>
    </row>
    <row r="7" spans="2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2:7" ht="18.75" x14ac:dyDescent="0.3">
      <c r="B8" s="26"/>
      <c r="C8" s="25"/>
      <c r="D8" s="78"/>
      <c r="E8" s="27"/>
      <c r="F8" s="30"/>
      <c r="G8" s="1"/>
    </row>
    <row r="9" spans="2:7" ht="18.75" x14ac:dyDescent="0.3">
      <c r="B9" s="28" t="s">
        <v>4</v>
      </c>
      <c r="C9" s="42" t="s">
        <v>31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11</v>
      </c>
      <c r="E9" s="27"/>
      <c r="F9" s="30"/>
      <c r="G9" s="1"/>
    </row>
    <row r="10" spans="2:7" ht="18.75" x14ac:dyDescent="0.3">
      <c r="B10" s="28"/>
      <c r="C10" s="84"/>
      <c r="D10" s="79"/>
      <c r="E10" s="27"/>
      <c r="F10" s="30"/>
      <c r="G10" s="1"/>
    </row>
    <row r="11" spans="2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2:7" ht="15.75" thickBot="1" x14ac:dyDescent="0.3">
      <c r="B12" s="1"/>
      <c r="C12" s="1"/>
      <c r="D12" s="76"/>
      <c r="E12" s="1"/>
      <c r="F12" s="1"/>
      <c r="G12" s="1"/>
    </row>
    <row r="13" spans="2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2:7" ht="20.100000000000001" customHeight="1" x14ac:dyDescent="0.25">
      <c r="B14" s="40">
        <v>1</v>
      </c>
      <c r="C14" s="152"/>
      <c r="D14" s="152"/>
      <c r="E14" s="152"/>
      <c r="F14" s="182" t="s">
        <v>102</v>
      </c>
      <c r="G14" s="183"/>
    </row>
    <row r="15" spans="2:7" ht="20.100000000000001" customHeight="1" x14ac:dyDescent="0.25">
      <c r="B15" s="40">
        <v>2</v>
      </c>
      <c r="C15" s="152"/>
      <c r="D15" s="152"/>
      <c r="E15" s="152"/>
      <c r="F15" s="184"/>
      <c r="G15" s="185"/>
    </row>
    <row r="16" spans="2:7" ht="20.100000000000001" customHeight="1" x14ac:dyDescent="0.25">
      <c r="B16" s="40">
        <v>3</v>
      </c>
      <c r="C16" s="152"/>
      <c r="D16" s="152"/>
      <c r="E16" s="152"/>
      <c r="F16" s="184"/>
      <c r="G16" s="185"/>
    </row>
    <row r="17" spans="1:7" ht="20.100000000000001" customHeight="1" x14ac:dyDescent="0.25">
      <c r="A17" s="85">
        <v>8.5</v>
      </c>
      <c r="B17" s="14">
        <v>4</v>
      </c>
      <c r="C17" s="149">
        <f t="shared" ref="C17:C42" si="0">IF(AND(E17&lt;&gt;$E$64,E17&lt;&gt;$E$65,E17&lt;&gt;$E$66,E17&lt;&gt;$E$67,E17&lt;&gt;$E$68),A17,0)</f>
        <v>8.5</v>
      </c>
      <c r="D17" s="149">
        <f>IF(DATE($C$7,$D$9,$B17)&gt;=DATE('1. Alapadatok'!$C$13,'1. Alapadatok'!$D$14,'1. Alapadatok'!$C$15),IF(DATE($C$7,$D$9,$B17)&lt;=DATE('1. Alapadatok'!$C$17,'1. Alapadatok'!$D$18,'1. Alapadatok'!$C$19),$C17*'1. Alapadatok'!$C$11,"-"))</f>
        <v>3.4849999999999999</v>
      </c>
      <c r="E17" s="149"/>
      <c r="F17" s="184"/>
      <c r="G17" s="185"/>
    </row>
    <row r="18" spans="1:7" ht="20.100000000000001" customHeight="1" x14ac:dyDescent="0.25">
      <c r="A18" s="85">
        <v>8.5</v>
      </c>
      <c r="B18" s="14">
        <v>5</v>
      </c>
      <c r="C18" s="149">
        <f t="shared" si="0"/>
        <v>8.5</v>
      </c>
      <c r="D18" s="149">
        <f>IF(DATE($C$7,$D$9,$B18)&gt;=DATE('1. Alapadatok'!$C$13,'1. Alapadatok'!$D$14,'1. Alapadatok'!$C$15),IF(DATE($C$7,$D$9,$B18)&lt;=DATE('1. Alapadatok'!$C$17,'1. Alapadatok'!$D$18,'1. Alapadatok'!$C$19),$C18*'1. Alapadatok'!$C$11,"-"))</f>
        <v>3.4849999999999999</v>
      </c>
      <c r="E18" s="149"/>
      <c r="F18" s="184"/>
      <c r="G18" s="185"/>
    </row>
    <row r="19" spans="1:7" ht="20.100000000000001" customHeight="1" x14ac:dyDescent="0.25">
      <c r="A19" s="85">
        <v>8.5</v>
      </c>
      <c r="B19" s="14">
        <v>6</v>
      </c>
      <c r="C19" s="149">
        <f t="shared" si="0"/>
        <v>8.5</v>
      </c>
      <c r="D19" s="149">
        <f>IF(DATE($C$7,$D$9,$B19)&gt;=DATE('1. Alapadatok'!$C$13,'1. Alapadatok'!$D$14,'1. Alapadatok'!$C$15),IF(DATE($C$7,$D$9,$B19)&lt;=DATE('1. Alapadatok'!$C$17,'1. Alapadatok'!$D$18,'1. Alapadatok'!$C$19),$C19*'1. Alapadatok'!$C$11,"-"))</f>
        <v>3.4849999999999999</v>
      </c>
      <c r="E19" s="149"/>
      <c r="F19" s="184"/>
      <c r="G19" s="185"/>
    </row>
    <row r="20" spans="1:7" ht="20.100000000000001" customHeight="1" x14ac:dyDescent="0.25">
      <c r="A20" s="85">
        <v>8.5</v>
      </c>
      <c r="B20" s="14">
        <v>7</v>
      </c>
      <c r="C20" s="149">
        <f t="shared" si="0"/>
        <v>8.5</v>
      </c>
      <c r="D20" s="149">
        <f>IF(DATE($C$7,$D$9,$B20)&gt;=DATE('1. Alapadatok'!$C$13,'1. Alapadatok'!$D$14,'1. Alapadatok'!$C$15),IF(DATE($C$7,$D$9,$B20)&lt;=DATE('1. Alapadatok'!$C$17,'1. Alapadatok'!$D$18,'1. Alapadatok'!$C$19),$C20*'1. Alapadatok'!$C$11,"-"))</f>
        <v>3.4849999999999999</v>
      </c>
      <c r="E20" s="149"/>
      <c r="F20" s="184"/>
      <c r="G20" s="185"/>
    </row>
    <row r="21" spans="1:7" ht="20.100000000000001" customHeight="1" x14ac:dyDescent="0.25">
      <c r="A21" s="85">
        <v>6</v>
      </c>
      <c r="B21" s="14">
        <v>8</v>
      </c>
      <c r="C21" s="149">
        <f t="shared" si="0"/>
        <v>6</v>
      </c>
      <c r="D21" s="149">
        <f>IF(DATE($C$7,$D$9,$B21)&gt;=DATE('1. Alapadatok'!$C$13,'1. Alapadatok'!$D$14,'1. Alapadatok'!$C$15),IF(DATE($C$7,$D$9,$B21)&lt;=DATE('1. Alapadatok'!$C$17,'1. Alapadatok'!$D$18,'1. Alapadatok'!$C$19),$C21*'1. Alapadatok'!$C$11,"-"))</f>
        <v>2.46</v>
      </c>
      <c r="E21" s="149"/>
      <c r="F21" s="184"/>
      <c r="G21" s="185"/>
    </row>
    <row r="22" spans="1:7" ht="20.100000000000001" customHeight="1" x14ac:dyDescent="0.25">
      <c r="B22" s="40">
        <v>9</v>
      </c>
      <c r="C22" s="152"/>
      <c r="D22" s="152"/>
      <c r="E22" s="152"/>
      <c r="F22" s="184"/>
      <c r="G22" s="185"/>
    </row>
    <row r="23" spans="1:7" ht="20.100000000000001" customHeight="1" x14ac:dyDescent="0.25">
      <c r="B23" s="40">
        <v>10</v>
      </c>
      <c r="C23" s="152"/>
      <c r="D23" s="152"/>
      <c r="E23" s="152"/>
      <c r="F23" s="184"/>
      <c r="G23" s="185"/>
    </row>
    <row r="24" spans="1:7" ht="20.100000000000001" customHeight="1" x14ac:dyDescent="0.25">
      <c r="A24" s="85">
        <v>8.5</v>
      </c>
      <c r="B24" s="14">
        <v>11</v>
      </c>
      <c r="C24" s="149">
        <f t="shared" si="0"/>
        <v>8.5</v>
      </c>
      <c r="D24" s="149">
        <f>IF(DATE($C$7,$D$9,$B24)&gt;=DATE('1. Alapadatok'!$C$13,'1. Alapadatok'!$D$14,'1. Alapadatok'!$C$15),IF(DATE($C$7,$D$9,$B24)&lt;=DATE('1. Alapadatok'!$C$17,'1. Alapadatok'!$D$18,'1. Alapadatok'!$C$19),$C24*'1. Alapadatok'!$C$11,"-"))</f>
        <v>3.4849999999999999</v>
      </c>
      <c r="E24" s="149"/>
      <c r="F24" s="184"/>
      <c r="G24" s="185"/>
    </row>
    <row r="25" spans="1:7" ht="20.100000000000001" customHeight="1" x14ac:dyDescent="0.25">
      <c r="A25" s="85">
        <v>8.5</v>
      </c>
      <c r="B25" s="14">
        <v>12</v>
      </c>
      <c r="C25" s="149">
        <f t="shared" si="0"/>
        <v>8.5</v>
      </c>
      <c r="D25" s="149">
        <f>IF(DATE($C$7,$D$9,$B25)&gt;=DATE('1. Alapadatok'!$C$13,'1. Alapadatok'!$D$14,'1. Alapadatok'!$C$15),IF(DATE($C$7,$D$9,$B25)&lt;=DATE('1. Alapadatok'!$C$17,'1. Alapadatok'!$D$18,'1. Alapadatok'!$C$19),$C25*'1. Alapadatok'!$C$11,"-"))</f>
        <v>3.4849999999999999</v>
      </c>
      <c r="E25" s="149"/>
      <c r="F25" s="184"/>
      <c r="G25" s="185"/>
    </row>
    <row r="26" spans="1:7" ht="20.100000000000001" customHeight="1" x14ac:dyDescent="0.25">
      <c r="A26" s="85">
        <v>8.5</v>
      </c>
      <c r="B26" s="14">
        <v>13</v>
      </c>
      <c r="C26" s="149">
        <f t="shared" si="0"/>
        <v>8.5</v>
      </c>
      <c r="D26" s="149">
        <f>IF(DATE($C$7,$D$9,$B26)&gt;=DATE('1. Alapadatok'!$C$13,'1. Alapadatok'!$D$14,'1. Alapadatok'!$C$15),IF(DATE($C$7,$D$9,$B26)&lt;=DATE('1. Alapadatok'!$C$17,'1. Alapadatok'!$D$18,'1. Alapadatok'!$C$19),$C26*'1. Alapadatok'!$C$11,"-"))</f>
        <v>3.4849999999999999</v>
      </c>
      <c r="E26" s="149"/>
      <c r="F26" s="184"/>
      <c r="G26" s="185"/>
    </row>
    <row r="27" spans="1:7" ht="20.100000000000001" customHeight="1" x14ac:dyDescent="0.25">
      <c r="A27" s="85">
        <v>8.5</v>
      </c>
      <c r="B27" s="14">
        <v>14</v>
      </c>
      <c r="C27" s="149">
        <f t="shared" si="0"/>
        <v>8.5</v>
      </c>
      <c r="D27" s="149">
        <f>IF(DATE($C$7,$D$9,$B27)&gt;=DATE('1. Alapadatok'!$C$13,'1. Alapadatok'!$D$14,'1. Alapadatok'!$C$15),IF(DATE($C$7,$D$9,$B27)&lt;=DATE('1. Alapadatok'!$C$17,'1. Alapadatok'!$D$18,'1. Alapadatok'!$C$19),$C27*'1. Alapadatok'!$C$11,"-"))</f>
        <v>3.4849999999999999</v>
      </c>
      <c r="E27" s="149"/>
      <c r="F27" s="184"/>
      <c r="G27" s="185"/>
    </row>
    <row r="28" spans="1:7" ht="20.100000000000001" customHeight="1" x14ac:dyDescent="0.25">
      <c r="A28" s="85">
        <v>6</v>
      </c>
      <c r="B28" s="14">
        <v>15</v>
      </c>
      <c r="C28" s="149">
        <f t="shared" si="0"/>
        <v>6</v>
      </c>
      <c r="D28" s="149">
        <f>IF(DATE($C$7,$D$9,$B28)&gt;=DATE('1. Alapadatok'!$C$13,'1. Alapadatok'!$D$14,'1. Alapadatok'!$C$15),IF(DATE($C$7,$D$9,$B28)&lt;=DATE('1. Alapadatok'!$C$17,'1. Alapadatok'!$D$18,'1. Alapadatok'!$C$19),$C28*'1. Alapadatok'!$C$11,"-"))</f>
        <v>2.46</v>
      </c>
      <c r="E28" s="149"/>
      <c r="F28" s="184"/>
      <c r="G28" s="185"/>
    </row>
    <row r="29" spans="1:7" ht="20.100000000000001" customHeight="1" x14ac:dyDescent="0.25">
      <c r="B29" s="40">
        <v>16</v>
      </c>
      <c r="C29" s="152"/>
      <c r="D29" s="152"/>
      <c r="E29" s="152"/>
      <c r="F29" s="184"/>
      <c r="G29" s="185"/>
    </row>
    <row r="30" spans="1:7" ht="20.100000000000001" customHeight="1" x14ac:dyDescent="0.25">
      <c r="B30" s="40">
        <v>17</v>
      </c>
      <c r="C30" s="152"/>
      <c r="D30" s="152"/>
      <c r="E30" s="152"/>
      <c r="F30" s="184"/>
      <c r="G30" s="185"/>
    </row>
    <row r="31" spans="1:7" ht="20.100000000000001" customHeight="1" x14ac:dyDescent="0.25">
      <c r="A31" s="85">
        <v>8.5</v>
      </c>
      <c r="B31" s="14">
        <v>18</v>
      </c>
      <c r="C31" s="149">
        <f t="shared" si="0"/>
        <v>8.5</v>
      </c>
      <c r="D31" s="149">
        <f>IF(DATE($C$7,$D$9,$B31)&gt;=DATE('1. Alapadatok'!$C$13,'1. Alapadatok'!$D$14,'1. Alapadatok'!$C$15),IF(DATE($C$7,$D$9,$B31)&lt;=DATE('1. Alapadatok'!$C$17,'1. Alapadatok'!$D$18,'1. Alapadatok'!$C$19),$C31*'1. Alapadatok'!$C$11,"-"))</f>
        <v>3.4849999999999999</v>
      </c>
      <c r="E31" s="149"/>
      <c r="F31" s="184"/>
      <c r="G31" s="185"/>
    </row>
    <row r="32" spans="1:7" ht="20.100000000000001" customHeight="1" x14ac:dyDescent="0.25">
      <c r="A32" s="85">
        <v>8.5</v>
      </c>
      <c r="B32" s="14">
        <v>19</v>
      </c>
      <c r="C32" s="149">
        <f t="shared" si="0"/>
        <v>8.5</v>
      </c>
      <c r="D32" s="149">
        <f>IF(DATE($C$7,$D$9,$B32)&gt;=DATE('1. Alapadatok'!$C$13,'1. Alapadatok'!$D$14,'1. Alapadatok'!$C$15),IF(DATE($C$7,$D$9,$B32)&lt;=DATE('1. Alapadatok'!$C$17,'1. Alapadatok'!$D$18,'1. Alapadatok'!$C$19),$C32*'1. Alapadatok'!$C$11,"-"))</f>
        <v>3.4849999999999999</v>
      </c>
      <c r="E32" s="149"/>
      <c r="F32" s="184"/>
      <c r="G32" s="185"/>
    </row>
    <row r="33" spans="1:7" ht="20.100000000000001" customHeight="1" x14ac:dyDescent="0.25">
      <c r="A33" s="85">
        <v>8.5</v>
      </c>
      <c r="B33" s="14">
        <v>20</v>
      </c>
      <c r="C33" s="149">
        <f t="shared" si="0"/>
        <v>8.5</v>
      </c>
      <c r="D33" s="149">
        <f>IF(DATE($C$7,$D$9,$B33)&gt;=DATE('1. Alapadatok'!$C$13,'1. Alapadatok'!$D$14,'1. Alapadatok'!$C$15),IF(DATE($C$7,$D$9,$B33)&lt;=DATE('1. Alapadatok'!$C$17,'1. Alapadatok'!$D$18,'1. Alapadatok'!$C$19),$C33*'1. Alapadatok'!$C$11,"-"))</f>
        <v>3.4849999999999999</v>
      </c>
      <c r="E33" s="149"/>
      <c r="F33" s="184"/>
      <c r="G33" s="185"/>
    </row>
    <row r="34" spans="1:7" ht="20.100000000000001" customHeight="1" x14ac:dyDescent="0.25">
      <c r="A34" s="85">
        <v>8.5</v>
      </c>
      <c r="B34" s="14">
        <v>21</v>
      </c>
      <c r="C34" s="149">
        <f t="shared" si="0"/>
        <v>8.5</v>
      </c>
      <c r="D34" s="149">
        <f>IF(DATE($C$7,$D$9,$B34)&gt;=DATE('1. Alapadatok'!$C$13,'1. Alapadatok'!$D$14,'1. Alapadatok'!$C$15),IF(DATE($C$7,$D$9,$B34)&lt;=DATE('1. Alapadatok'!$C$17,'1. Alapadatok'!$D$18,'1. Alapadatok'!$C$19),$C34*'1. Alapadatok'!$C$11,"-"))</f>
        <v>3.4849999999999999</v>
      </c>
      <c r="E34" s="149"/>
      <c r="F34" s="184"/>
      <c r="G34" s="185"/>
    </row>
    <row r="35" spans="1:7" ht="20.100000000000001" customHeight="1" x14ac:dyDescent="0.25">
      <c r="A35" s="85">
        <v>6</v>
      </c>
      <c r="B35" s="14">
        <v>22</v>
      </c>
      <c r="C35" s="149">
        <f t="shared" si="0"/>
        <v>6</v>
      </c>
      <c r="D35" s="149">
        <f>IF(DATE($C$7,$D$9,$B35)&gt;=DATE('1. Alapadatok'!$C$13,'1. Alapadatok'!$D$14,'1. Alapadatok'!$C$15),IF(DATE($C$7,$D$9,$B35)&lt;=DATE('1. Alapadatok'!$C$17,'1. Alapadatok'!$D$18,'1. Alapadatok'!$C$19),$C35*'1. Alapadatok'!$C$11,"-"))</f>
        <v>2.46</v>
      </c>
      <c r="E35" s="149"/>
      <c r="F35" s="184"/>
      <c r="G35" s="185"/>
    </row>
    <row r="36" spans="1:7" ht="20.100000000000001" customHeight="1" x14ac:dyDescent="0.25">
      <c r="B36" s="40">
        <v>23</v>
      </c>
      <c r="C36" s="152"/>
      <c r="D36" s="152"/>
      <c r="E36" s="151"/>
      <c r="F36" s="184"/>
      <c r="G36" s="185"/>
    </row>
    <row r="37" spans="1:7" ht="20.100000000000001" customHeight="1" x14ac:dyDescent="0.25">
      <c r="B37" s="40">
        <v>24</v>
      </c>
      <c r="C37" s="152"/>
      <c r="D37" s="152"/>
      <c r="E37" s="152"/>
      <c r="F37" s="184"/>
      <c r="G37" s="185"/>
    </row>
    <row r="38" spans="1:7" ht="20.100000000000001" customHeight="1" x14ac:dyDescent="0.25">
      <c r="A38" s="85">
        <v>8.5</v>
      </c>
      <c r="B38" s="14">
        <v>25</v>
      </c>
      <c r="C38" s="149">
        <f t="shared" si="0"/>
        <v>8.5</v>
      </c>
      <c r="D38" s="149">
        <f>IF(DATE($C$7,$D$9,$B38)&gt;=DATE('1. Alapadatok'!$C$13,'1. Alapadatok'!$D$14,'1. Alapadatok'!$C$15),IF(DATE($C$7,$D$9,$B38)&lt;=DATE('1. Alapadatok'!$C$17,'1. Alapadatok'!$D$18,'1. Alapadatok'!$C$19),$C38*'1. Alapadatok'!$C$11,"-"))</f>
        <v>3.4849999999999999</v>
      </c>
      <c r="E38" s="149"/>
      <c r="F38" s="184"/>
      <c r="G38" s="185"/>
    </row>
    <row r="39" spans="1:7" ht="20.100000000000001" customHeight="1" x14ac:dyDescent="0.25">
      <c r="A39" s="85">
        <v>8.5</v>
      </c>
      <c r="B39" s="14">
        <v>26</v>
      </c>
      <c r="C39" s="149">
        <f t="shared" si="0"/>
        <v>8.5</v>
      </c>
      <c r="D39" s="149">
        <f>IF(DATE($C$7,$D$9,$B39)&gt;=DATE('1. Alapadatok'!$C$13,'1. Alapadatok'!$D$14,'1. Alapadatok'!$C$15),IF(DATE($C$7,$D$9,$B39)&lt;=DATE('1. Alapadatok'!$C$17,'1. Alapadatok'!$D$18,'1. Alapadatok'!$C$19),$C39*'1. Alapadatok'!$C$11,"-"))</f>
        <v>3.4849999999999999</v>
      </c>
      <c r="E39" s="149"/>
      <c r="F39" s="184"/>
      <c r="G39" s="185"/>
    </row>
    <row r="40" spans="1:7" ht="20.100000000000001" customHeight="1" x14ac:dyDescent="0.25">
      <c r="A40" s="85">
        <v>8.5</v>
      </c>
      <c r="B40" s="14">
        <v>27</v>
      </c>
      <c r="C40" s="149">
        <f t="shared" si="0"/>
        <v>8.5</v>
      </c>
      <c r="D40" s="149">
        <f>IF(DATE($C$7,$D$9,$B40)&gt;=DATE('1. Alapadatok'!$C$13,'1. Alapadatok'!$D$14,'1. Alapadatok'!$C$15),IF(DATE($C$7,$D$9,$B40)&lt;=DATE('1. Alapadatok'!$C$17,'1. Alapadatok'!$D$18,'1. Alapadatok'!$C$19),$C40*'1. Alapadatok'!$C$11,"-"))</f>
        <v>3.4849999999999999</v>
      </c>
      <c r="E40" s="149"/>
      <c r="F40" s="184"/>
      <c r="G40" s="185"/>
    </row>
    <row r="41" spans="1:7" ht="20.100000000000001" customHeight="1" x14ac:dyDescent="0.25">
      <c r="A41" s="85">
        <v>8.5</v>
      </c>
      <c r="B41" s="14">
        <v>28</v>
      </c>
      <c r="C41" s="149">
        <f t="shared" si="0"/>
        <v>8.5</v>
      </c>
      <c r="D41" s="149">
        <f>IF(DATE($C$7,$D$9,$B41)&gt;=DATE('1. Alapadatok'!$C$13,'1. Alapadatok'!$D$14,'1. Alapadatok'!$C$15),IF(DATE($C$7,$D$9,$B41)&lt;=DATE('1. Alapadatok'!$C$17,'1. Alapadatok'!$D$18,'1. Alapadatok'!$C$19),$C41*'1. Alapadatok'!$C$11,"-"))</f>
        <v>3.4849999999999999</v>
      </c>
      <c r="E41" s="149"/>
      <c r="F41" s="184"/>
      <c r="G41" s="185"/>
    </row>
    <row r="42" spans="1:7" ht="20.100000000000001" customHeight="1" x14ac:dyDescent="0.25">
      <c r="A42" s="85">
        <v>6</v>
      </c>
      <c r="B42" s="14">
        <v>29</v>
      </c>
      <c r="C42" s="149">
        <f t="shared" si="0"/>
        <v>6</v>
      </c>
      <c r="D42" s="149">
        <f>IF(DATE($C$7,$D$9,$B42)&gt;=DATE('1. Alapadatok'!$C$13,'1. Alapadatok'!$D$14,'1. Alapadatok'!$C$15),IF(DATE($C$7,$D$9,$B42)&lt;=DATE('1. Alapadatok'!$C$17,'1. Alapadatok'!$D$18,'1. Alapadatok'!$C$19),$C42*'1. Alapadatok'!$C$11,"-"))</f>
        <v>2.46</v>
      </c>
      <c r="E42" s="149"/>
      <c r="F42" s="184"/>
      <c r="G42" s="185"/>
    </row>
    <row r="43" spans="1:7" ht="20.100000000000001" customHeight="1" x14ac:dyDescent="0.25">
      <c r="B43" s="40">
        <v>30</v>
      </c>
      <c r="C43" s="152"/>
      <c r="D43" s="152"/>
      <c r="E43" s="152"/>
      <c r="F43" s="184"/>
      <c r="G43" s="185"/>
    </row>
    <row r="44" spans="1:7" ht="20.100000000000001" customHeight="1" thickBot="1" x14ac:dyDescent="0.3">
      <c r="B44" s="14"/>
      <c r="C44" s="149"/>
      <c r="D44" s="149"/>
      <c r="E44" s="149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160</v>
      </c>
      <c r="D45" s="124">
        <f>SUM(D14:D44)-SUMIFS(D14:D44,E14:E44,"Nem releváns")-SUMIFS(D14:D44,E14:E44,'1. Alapadatok'!L73)-SUMIFS(D14:D44,E14:E44,'1. Alapadatok'!L74)-SUMIFS(D14:D44,E14:E44,'1. Alapadatok'!L75)</f>
        <v>65.599999999999994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0.41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59" spans="2:7" ht="15.75" x14ac:dyDescent="0.25">
      <c r="B59" s="1"/>
      <c r="C59" s="1"/>
      <c r="D59" s="1"/>
      <c r="E59" s="1"/>
      <c r="F59" s="29"/>
      <c r="G59" s="29"/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9B99F41D-61CF-4BF7-BD4E-6983B9213E98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79E1DFC3-915C-4880-B207-3FF81E1BAF40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G68"/>
  <sheetViews>
    <sheetView topLeftCell="A22" zoomScaleNormal="100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43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12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B14" s="40">
        <v>1</v>
      </c>
      <c r="C14" s="152"/>
      <c r="D14" s="152"/>
      <c r="E14" s="152"/>
      <c r="F14" s="182" t="s">
        <v>102</v>
      </c>
      <c r="G14" s="183"/>
    </row>
    <row r="15" spans="1:7" ht="20.100000000000001" customHeight="1" x14ac:dyDescent="0.25">
      <c r="A15" s="85">
        <v>8.5</v>
      </c>
      <c r="B15" s="14">
        <v>2</v>
      </c>
      <c r="C15" s="149">
        <f t="shared" ref="C15:C36" si="0">IF(AND(E15&lt;&gt;$E$64,E15&lt;&gt;$E$65,E15&lt;&gt;$E$66,E15&lt;&gt;$E$67,E15&lt;&gt;$E$68),A15,0)</f>
        <v>8.5</v>
      </c>
      <c r="D15" s="149">
        <f>IF(DATE($C$7,$D$9,$B15)&gt;=DATE('1. Alapadatok'!$C$13,'1. Alapadatok'!$D$14,'1. Alapadatok'!$C$15),IF(DATE($C$7,$D$9,$B15)&lt;=DATE('1. Alapadatok'!$C$17,'1. Alapadatok'!$D$18,'1. Alapadatok'!$C$19),$C15*'1. Alapadatok'!$C$11,"-"))</f>
        <v>3.4849999999999999</v>
      </c>
      <c r="E15" s="149"/>
      <c r="F15" s="184"/>
      <c r="G15" s="185"/>
    </row>
    <row r="16" spans="1:7" ht="20.100000000000001" customHeight="1" x14ac:dyDescent="0.25">
      <c r="A16" s="85">
        <v>8.5</v>
      </c>
      <c r="B16" s="14">
        <v>3</v>
      </c>
      <c r="C16" s="149">
        <f t="shared" si="0"/>
        <v>8.5</v>
      </c>
      <c r="D16" s="149">
        <f>IF(DATE($C$7,$D$9,$B16)&gt;=DATE('1. Alapadatok'!$C$13,'1. Alapadatok'!$D$14,'1. Alapadatok'!$C$15),IF(DATE($C$7,$D$9,$B16)&lt;=DATE('1. Alapadatok'!$C$17,'1. Alapadatok'!$D$18,'1. Alapadatok'!$C$19),$C16*'1. Alapadatok'!$C$11,"-"))</f>
        <v>3.4849999999999999</v>
      </c>
      <c r="E16" s="149"/>
      <c r="F16" s="184"/>
      <c r="G16" s="185"/>
    </row>
    <row r="17" spans="1:7" ht="20.100000000000001" customHeight="1" x14ac:dyDescent="0.25">
      <c r="A17" s="85">
        <v>8.5</v>
      </c>
      <c r="B17" s="14">
        <v>4</v>
      </c>
      <c r="C17" s="149">
        <f t="shared" si="0"/>
        <v>8.5</v>
      </c>
      <c r="D17" s="149">
        <f>IF(DATE($C$7,$D$9,$B17)&gt;=DATE('1. Alapadatok'!$C$13,'1. Alapadatok'!$D$14,'1. Alapadatok'!$C$15),IF(DATE($C$7,$D$9,$B17)&lt;=DATE('1. Alapadatok'!$C$17,'1. Alapadatok'!$D$18,'1. Alapadatok'!$C$19),$C17*'1. Alapadatok'!$C$11,"-"))</f>
        <v>3.4849999999999999</v>
      </c>
      <c r="E17" s="149"/>
      <c r="F17" s="184"/>
      <c r="G17" s="185"/>
    </row>
    <row r="18" spans="1:7" ht="20.100000000000001" customHeight="1" x14ac:dyDescent="0.25">
      <c r="A18" s="85">
        <v>8.5</v>
      </c>
      <c r="B18" s="14">
        <v>5</v>
      </c>
      <c r="C18" s="149">
        <f t="shared" si="0"/>
        <v>8.5</v>
      </c>
      <c r="D18" s="149">
        <f>IF(DATE($C$7,$D$9,$B18)&gt;=DATE('1. Alapadatok'!$C$13,'1. Alapadatok'!$D$14,'1. Alapadatok'!$C$15),IF(DATE($C$7,$D$9,$B18)&lt;=DATE('1. Alapadatok'!$C$17,'1. Alapadatok'!$D$18,'1. Alapadatok'!$C$19),$C18*'1. Alapadatok'!$C$11,"-"))</f>
        <v>3.4849999999999999</v>
      </c>
      <c r="E18" s="149"/>
      <c r="F18" s="184"/>
      <c r="G18" s="185"/>
    </row>
    <row r="19" spans="1:7" ht="20.100000000000001" customHeight="1" x14ac:dyDescent="0.25">
      <c r="A19" s="85">
        <v>6</v>
      </c>
      <c r="B19" s="14">
        <v>6</v>
      </c>
      <c r="C19" s="149">
        <f t="shared" si="0"/>
        <v>6</v>
      </c>
      <c r="D19" s="149">
        <f>IF(DATE($C$7,$D$9,$B19)&gt;=DATE('1. Alapadatok'!$C$13,'1. Alapadatok'!$D$14,'1. Alapadatok'!$C$15),IF(DATE($C$7,$D$9,$B19)&lt;=DATE('1. Alapadatok'!$C$17,'1. Alapadatok'!$D$18,'1. Alapadatok'!$C$19),$C19*'1. Alapadatok'!$C$11,"-"))</f>
        <v>2.46</v>
      </c>
      <c r="E19" s="149"/>
      <c r="F19" s="184"/>
      <c r="G19" s="185"/>
    </row>
    <row r="20" spans="1:7" ht="20.100000000000001" customHeight="1" x14ac:dyDescent="0.25">
      <c r="A20" s="85">
        <v>8.5</v>
      </c>
      <c r="B20" s="14">
        <v>7</v>
      </c>
      <c r="C20" s="149">
        <f t="shared" si="0"/>
        <v>8.5</v>
      </c>
      <c r="D20" s="149">
        <f>IF(DATE($C$7,$D$9,$B20)&gt;=DATE('1. Alapadatok'!$C$13,'1. Alapadatok'!$D$14,'1. Alapadatok'!$C$15),IF(DATE($C$7,$D$9,$B20)&lt;=DATE('1. Alapadatok'!$C$17,'1. Alapadatok'!$D$18,'1. Alapadatok'!$C$19),$C20*'1. Alapadatok'!$C$11,"-"))</f>
        <v>3.4849999999999999</v>
      </c>
      <c r="E20" s="149"/>
      <c r="F20" s="184"/>
      <c r="G20" s="185"/>
    </row>
    <row r="21" spans="1:7" ht="20.100000000000001" customHeight="1" x14ac:dyDescent="0.25">
      <c r="B21" s="40">
        <v>8</v>
      </c>
      <c r="C21" s="152"/>
      <c r="D21" s="152"/>
      <c r="E21" s="152"/>
      <c r="F21" s="184"/>
      <c r="G21" s="185"/>
    </row>
    <row r="22" spans="1:7" ht="20.100000000000001" customHeight="1" x14ac:dyDescent="0.25">
      <c r="A22" s="85">
        <v>8.5</v>
      </c>
      <c r="B22" s="14">
        <v>9</v>
      </c>
      <c r="C22" s="149">
        <f t="shared" si="0"/>
        <v>8.5</v>
      </c>
      <c r="D22" s="149">
        <f>IF(DATE($C$7,$D$9,$B22)&gt;=DATE('1. Alapadatok'!$C$13,'1. Alapadatok'!$D$14,'1. Alapadatok'!$C$15),IF(DATE($C$7,$D$9,$B22)&lt;=DATE('1. Alapadatok'!$C$17,'1. Alapadatok'!$D$18,'1. Alapadatok'!$C$19),$C22*'1. Alapadatok'!$C$11,"-"))</f>
        <v>3.4849999999999999</v>
      </c>
      <c r="E22" s="149"/>
      <c r="F22" s="184"/>
      <c r="G22" s="185"/>
    </row>
    <row r="23" spans="1:7" ht="20.100000000000001" customHeight="1" x14ac:dyDescent="0.25">
      <c r="A23" s="85">
        <v>8.5</v>
      </c>
      <c r="B23" s="14">
        <v>10</v>
      </c>
      <c r="C23" s="149">
        <f t="shared" si="0"/>
        <v>8.5</v>
      </c>
      <c r="D23" s="149">
        <f>IF(DATE($C$7,$D$9,$B23)&gt;=DATE('1. Alapadatok'!$C$13,'1. Alapadatok'!$D$14,'1. Alapadatok'!$C$15),IF(DATE($C$7,$D$9,$B23)&lt;=DATE('1. Alapadatok'!$C$17,'1. Alapadatok'!$D$18,'1. Alapadatok'!$C$19),$C23*'1. Alapadatok'!$C$11,"-"))</f>
        <v>3.4849999999999999</v>
      </c>
      <c r="E23" s="149"/>
      <c r="F23" s="184"/>
      <c r="G23" s="185"/>
    </row>
    <row r="24" spans="1:7" ht="20.100000000000001" customHeight="1" x14ac:dyDescent="0.25">
      <c r="A24" s="85">
        <v>8.5</v>
      </c>
      <c r="B24" s="14">
        <v>11</v>
      </c>
      <c r="C24" s="149">
        <f t="shared" si="0"/>
        <v>8.5</v>
      </c>
      <c r="D24" s="149">
        <f>IF(DATE($C$7,$D$9,$B24)&gt;=DATE('1. Alapadatok'!$C$13,'1. Alapadatok'!$D$14,'1. Alapadatok'!$C$15),IF(DATE($C$7,$D$9,$B24)&lt;=DATE('1. Alapadatok'!$C$17,'1. Alapadatok'!$D$18,'1. Alapadatok'!$C$19),$C24*'1. Alapadatok'!$C$11,"-"))</f>
        <v>3.4849999999999999</v>
      </c>
      <c r="E24" s="149"/>
      <c r="F24" s="184"/>
      <c r="G24" s="185"/>
    </row>
    <row r="25" spans="1:7" ht="20.100000000000001" customHeight="1" x14ac:dyDescent="0.25">
      <c r="A25" s="85">
        <v>8.5</v>
      </c>
      <c r="B25" s="14">
        <v>12</v>
      </c>
      <c r="C25" s="149">
        <f t="shared" si="0"/>
        <v>8.5</v>
      </c>
      <c r="D25" s="149">
        <f>IF(DATE($C$7,$D$9,$B25)&gt;=DATE('1. Alapadatok'!$C$13,'1. Alapadatok'!$D$14,'1. Alapadatok'!$C$15),IF(DATE($C$7,$D$9,$B25)&lt;=DATE('1. Alapadatok'!$C$17,'1. Alapadatok'!$D$18,'1. Alapadatok'!$C$19),$C25*'1. Alapadatok'!$C$11,"-"))</f>
        <v>3.4849999999999999</v>
      </c>
      <c r="E25" s="149"/>
      <c r="F25" s="184"/>
      <c r="G25" s="185"/>
    </row>
    <row r="26" spans="1:7" ht="20.100000000000001" customHeight="1" x14ac:dyDescent="0.25">
      <c r="A26" s="85">
        <v>6</v>
      </c>
      <c r="B26" s="14">
        <v>13</v>
      </c>
      <c r="C26" s="149">
        <f t="shared" si="0"/>
        <v>6</v>
      </c>
      <c r="D26" s="149">
        <f>IF(DATE($C$7,$D$9,$B26)&gt;=DATE('1. Alapadatok'!$C$13,'1. Alapadatok'!$D$14,'1. Alapadatok'!$C$15),IF(DATE($C$7,$D$9,$B26)&lt;=DATE('1. Alapadatok'!$C$17,'1. Alapadatok'!$D$18,'1. Alapadatok'!$C$19),$C26*'1. Alapadatok'!$C$11,"-"))</f>
        <v>2.46</v>
      </c>
      <c r="E26" s="149"/>
      <c r="F26" s="184"/>
      <c r="G26" s="185"/>
    </row>
    <row r="27" spans="1:7" ht="20.100000000000001" customHeight="1" x14ac:dyDescent="0.25">
      <c r="B27" s="40">
        <v>14</v>
      </c>
      <c r="C27" s="152"/>
      <c r="D27" s="152"/>
      <c r="E27" s="152"/>
      <c r="F27" s="184"/>
      <c r="G27" s="185"/>
    </row>
    <row r="28" spans="1:7" ht="20.100000000000001" customHeight="1" x14ac:dyDescent="0.25">
      <c r="B28" s="40">
        <v>15</v>
      </c>
      <c r="C28" s="152"/>
      <c r="D28" s="152"/>
      <c r="E28" s="152"/>
      <c r="F28" s="184"/>
      <c r="G28" s="185"/>
    </row>
    <row r="29" spans="1:7" ht="20.100000000000001" customHeight="1" x14ac:dyDescent="0.25">
      <c r="A29" s="85">
        <v>8.5</v>
      </c>
      <c r="B29" s="14">
        <v>16</v>
      </c>
      <c r="C29" s="149">
        <f t="shared" si="0"/>
        <v>8.5</v>
      </c>
      <c r="D29" s="149">
        <f>IF(DATE($C$7,$D$9,$B29)&gt;=DATE('1. Alapadatok'!$C$13,'1. Alapadatok'!$D$14,'1. Alapadatok'!$C$15),IF(DATE($C$7,$D$9,$B29)&lt;=DATE('1. Alapadatok'!$C$17,'1. Alapadatok'!$D$18,'1. Alapadatok'!$C$19),$C29*'1. Alapadatok'!$C$11,"-"))</f>
        <v>3.4849999999999999</v>
      </c>
      <c r="E29" s="149"/>
      <c r="F29" s="184"/>
      <c r="G29" s="185"/>
    </row>
    <row r="30" spans="1:7" ht="20.100000000000001" customHeight="1" x14ac:dyDescent="0.25">
      <c r="A30" s="85">
        <v>8.5</v>
      </c>
      <c r="B30" s="14">
        <v>17</v>
      </c>
      <c r="C30" s="149">
        <f t="shared" si="0"/>
        <v>8.5</v>
      </c>
      <c r="D30" s="149">
        <f>IF(DATE($C$7,$D$9,$B30)&gt;=DATE('1. Alapadatok'!$C$13,'1. Alapadatok'!$D$14,'1. Alapadatok'!$C$15),IF(DATE($C$7,$D$9,$B30)&lt;=DATE('1. Alapadatok'!$C$17,'1. Alapadatok'!$D$18,'1. Alapadatok'!$C$19),$C30*'1. Alapadatok'!$C$11,"-"))</f>
        <v>3.4849999999999999</v>
      </c>
      <c r="E30" s="149"/>
      <c r="F30" s="184"/>
      <c r="G30" s="185"/>
    </row>
    <row r="31" spans="1:7" ht="20.100000000000001" customHeight="1" x14ac:dyDescent="0.25">
      <c r="A31" s="85">
        <v>8.5</v>
      </c>
      <c r="B31" s="14">
        <v>18</v>
      </c>
      <c r="C31" s="149">
        <f t="shared" si="0"/>
        <v>8.5</v>
      </c>
      <c r="D31" s="149">
        <f>IF(DATE($C$7,$D$9,$B31)&gt;=DATE('1. Alapadatok'!$C$13,'1. Alapadatok'!$D$14,'1. Alapadatok'!$C$15),IF(DATE($C$7,$D$9,$B31)&lt;=DATE('1. Alapadatok'!$C$17,'1. Alapadatok'!$D$18,'1. Alapadatok'!$C$19),$C31*'1. Alapadatok'!$C$11,"-"))</f>
        <v>3.4849999999999999</v>
      </c>
      <c r="E31" s="149"/>
      <c r="F31" s="184"/>
      <c r="G31" s="185"/>
    </row>
    <row r="32" spans="1:7" ht="20.100000000000001" customHeight="1" x14ac:dyDescent="0.25">
      <c r="A32" s="85">
        <v>8.5</v>
      </c>
      <c r="B32" s="14">
        <v>19</v>
      </c>
      <c r="C32" s="149">
        <f t="shared" si="0"/>
        <v>8.5</v>
      </c>
      <c r="D32" s="149">
        <f>IF(DATE($C$7,$D$9,$B32)&gt;=DATE('1. Alapadatok'!$C$13,'1. Alapadatok'!$D$14,'1. Alapadatok'!$C$15),IF(DATE($C$7,$D$9,$B32)&lt;=DATE('1. Alapadatok'!$C$17,'1. Alapadatok'!$D$18,'1. Alapadatok'!$C$19),$C32*'1. Alapadatok'!$C$11,"-"))</f>
        <v>3.4849999999999999</v>
      </c>
      <c r="E32" s="149"/>
      <c r="F32" s="184"/>
      <c r="G32" s="185"/>
    </row>
    <row r="33" spans="1:7" ht="20.100000000000001" customHeight="1" x14ac:dyDescent="0.25">
      <c r="A33" s="85">
        <v>6</v>
      </c>
      <c r="B33" s="14">
        <v>20</v>
      </c>
      <c r="C33" s="149">
        <f t="shared" si="0"/>
        <v>6</v>
      </c>
      <c r="D33" s="149">
        <f>IF(DATE($C$7,$D$9,$B33)&gt;=DATE('1. Alapadatok'!$C$13,'1. Alapadatok'!$D$14,'1. Alapadatok'!$C$15),IF(DATE($C$7,$D$9,$B33)&lt;=DATE('1. Alapadatok'!$C$17,'1. Alapadatok'!$D$18,'1. Alapadatok'!$C$19),$C33*'1. Alapadatok'!$C$11,"-"))</f>
        <v>2.46</v>
      </c>
      <c r="E33" s="149"/>
      <c r="F33" s="184"/>
      <c r="G33" s="185"/>
    </row>
    <row r="34" spans="1:7" ht="20.100000000000001" customHeight="1" x14ac:dyDescent="0.25">
      <c r="A34" s="85">
        <v>8.5</v>
      </c>
      <c r="B34" s="14">
        <v>21</v>
      </c>
      <c r="C34" s="149">
        <f t="shared" si="0"/>
        <v>8.5</v>
      </c>
      <c r="D34" s="149">
        <f>IF(DATE($C$7,$D$9,$B34)&gt;=DATE('1. Alapadatok'!$C$13,'1. Alapadatok'!$D$14,'1. Alapadatok'!$C$15),IF(DATE($C$7,$D$9,$B34)&lt;=DATE('1. Alapadatok'!$C$17,'1. Alapadatok'!$D$18,'1. Alapadatok'!$C$19),$C34*'1. Alapadatok'!$C$11,"-"))</f>
        <v>3.4849999999999999</v>
      </c>
      <c r="E34" s="149"/>
      <c r="F34" s="184"/>
      <c r="G34" s="185"/>
    </row>
    <row r="35" spans="1:7" ht="20.100000000000001" customHeight="1" x14ac:dyDescent="0.25">
      <c r="B35" s="40">
        <v>22</v>
      </c>
      <c r="C35" s="152">
        <f t="shared" si="0"/>
        <v>0</v>
      </c>
      <c r="D35" s="152"/>
      <c r="E35" s="151"/>
      <c r="F35" s="184"/>
      <c r="G35" s="185"/>
    </row>
    <row r="36" spans="1:7" ht="20.100000000000001" customHeight="1" x14ac:dyDescent="0.25">
      <c r="A36" s="85">
        <v>8.5</v>
      </c>
      <c r="B36" s="14">
        <v>23</v>
      </c>
      <c r="C36" s="149">
        <f t="shared" si="0"/>
        <v>8.5</v>
      </c>
      <c r="D36" s="149">
        <f>IF(DATE($C$7,$D$9,$B36)&gt;=DATE('1. Alapadatok'!$C$13,'1. Alapadatok'!$D$14,'1. Alapadatok'!$C$15),IF(DATE($C$7,$D$9,$B36)&lt;=DATE('1. Alapadatok'!$C$17,'1. Alapadatok'!$D$18,'1. Alapadatok'!$C$19),$C36*'1. Alapadatok'!$C$11,"-"))</f>
        <v>3.4849999999999999</v>
      </c>
      <c r="E36" s="149"/>
      <c r="F36" s="184"/>
      <c r="G36" s="185"/>
    </row>
    <row r="37" spans="1:7" ht="20.100000000000001" customHeight="1" x14ac:dyDescent="0.25">
      <c r="B37" s="40">
        <v>24</v>
      </c>
      <c r="C37" s="152"/>
      <c r="D37" s="152"/>
      <c r="E37" s="152"/>
      <c r="F37" s="184"/>
      <c r="G37" s="185"/>
    </row>
    <row r="38" spans="1:7" ht="20.100000000000001" customHeight="1" x14ac:dyDescent="0.25">
      <c r="B38" s="40">
        <v>25</v>
      </c>
      <c r="C38" s="152"/>
      <c r="D38" s="152"/>
      <c r="E38" s="152"/>
      <c r="F38" s="184"/>
      <c r="G38" s="185"/>
    </row>
    <row r="39" spans="1:7" ht="20.100000000000001" customHeight="1" x14ac:dyDescent="0.25">
      <c r="B39" s="40">
        <v>26</v>
      </c>
      <c r="C39" s="152"/>
      <c r="D39" s="152"/>
      <c r="E39" s="152"/>
      <c r="F39" s="184"/>
      <c r="G39" s="185"/>
    </row>
    <row r="40" spans="1:7" ht="20.100000000000001" customHeight="1" x14ac:dyDescent="0.25">
      <c r="A40" s="85">
        <v>0</v>
      </c>
      <c r="B40" s="40">
        <v>27</v>
      </c>
      <c r="C40" s="152"/>
      <c r="D40" s="152"/>
      <c r="E40" s="152"/>
      <c r="F40" s="184"/>
      <c r="G40" s="185"/>
    </row>
    <row r="41" spans="1:7" ht="20.100000000000001" customHeight="1" x14ac:dyDescent="0.25">
      <c r="B41" s="40">
        <v>28</v>
      </c>
      <c r="C41" s="152"/>
      <c r="D41" s="152"/>
      <c r="E41" s="152"/>
      <c r="F41" s="184"/>
      <c r="G41" s="185"/>
    </row>
    <row r="42" spans="1:7" ht="20.100000000000001" customHeight="1" x14ac:dyDescent="0.25">
      <c r="B42" s="40">
        <v>29</v>
      </c>
      <c r="C42" s="152"/>
      <c r="D42" s="152"/>
      <c r="E42" s="152"/>
      <c r="F42" s="184"/>
      <c r="G42" s="185"/>
    </row>
    <row r="43" spans="1:7" ht="20.100000000000001" customHeight="1" x14ac:dyDescent="0.25">
      <c r="A43" s="85">
        <v>0</v>
      </c>
      <c r="B43" s="40">
        <v>30</v>
      </c>
      <c r="C43" s="152"/>
      <c r="D43" s="152"/>
      <c r="E43" s="152"/>
      <c r="F43" s="184"/>
      <c r="G43" s="185"/>
    </row>
    <row r="44" spans="1:7" ht="20.100000000000001" customHeight="1" thickBot="1" x14ac:dyDescent="0.3">
      <c r="B44" s="40">
        <v>31</v>
      </c>
      <c r="C44" s="152"/>
      <c r="D44" s="152"/>
      <c r="E44" s="152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145.5</v>
      </c>
      <c r="D45" s="124">
        <f>SUM(D14:D44)-SUMIFS(D14:D44,E14:E44,"Nem releváns")-SUMIFS(D14:D44,E14:E44,'1. Alapadatok'!L73)-SUMIFS(D14:D44,E14:E44,'1. Alapadatok'!L74)-SUMIFS(D14:D44,E14:E44,'1. Alapadatok'!L75)</f>
        <v>59.654999999999994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0.41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3AFBF522-2339-4DF7-9F7D-0EF67D751F12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CDADAB29-0021-4A16-A4FE-32676DEA6EFA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G68"/>
  <sheetViews>
    <sheetView topLeftCell="A20" zoomScaleNormal="100" workbookViewId="0">
      <selection activeCell="F14" sqref="F14:G44"/>
    </sheetView>
  </sheetViews>
  <sheetFormatPr defaultRowHeight="15" x14ac:dyDescent="0.25"/>
  <cols>
    <col min="1" max="1" width="9.140625" style="90"/>
    <col min="2" max="2" width="10.7109375" style="52" customWidth="1"/>
    <col min="3" max="3" width="17.140625" style="52" customWidth="1"/>
    <col min="4" max="4" width="21.42578125" style="148" customWidth="1"/>
    <col min="5" max="5" width="21.140625" style="52" customWidth="1"/>
    <col min="6" max="6" width="38" style="52" customWidth="1"/>
    <col min="7" max="7" width="46.85546875" style="52" customWidth="1"/>
    <col min="8" max="16384" width="9.140625" style="52"/>
  </cols>
  <sheetData>
    <row r="1" spans="1:7" x14ac:dyDescent="0.25">
      <c r="B1" s="91"/>
      <c r="C1" s="91"/>
      <c r="D1" s="92"/>
      <c r="E1" s="91"/>
      <c r="F1" s="91"/>
      <c r="G1" s="91"/>
    </row>
    <row r="2" spans="1:7" ht="30" x14ac:dyDescent="0.4">
      <c r="B2" s="91"/>
      <c r="C2" s="93" t="s">
        <v>0</v>
      </c>
      <c r="D2" s="94"/>
      <c r="E2" s="91"/>
      <c r="F2" s="91"/>
      <c r="G2" s="91"/>
    </row>
    <row r="3" spans="1:7" ht="23.25" x14ac:dyDescent="0.35">
      <c r="B3" s="91"/>
      <c r="C3" s="95"/>
      <c r="D3" s="96"/>
      <c r="E3" s="91"/>
      <c r="F3" s="91"/>
      <c r="G3" s="91"/>
    </row>
    <row r="4" spans="1:7" ht="20.25" x14ac:dyDescent="0.3">
      <c r="B4" s="97" t="s">
        <v>1</v>
      </c>
      <c r="C4" s="98"/>
      <c r="D4" s="99"/>
      <c r="E4" s="98"/>
      <c r="F4" s="98"/>
      <c r="G4" s="91"/>
    </row>
    <row r="5" spans="1:7" ht="18.75" x14ac:dyDescent="0.3">
      <c r="B5" s="100" t="s">
        <v>2</v>
      </c>
      <c r="C5" s="101"/>
      <c r="D5" s="102"/>
      <c r="E5" s="179" t="s">
        <v>97</v>
      </c>
      <c r="F5" s="179"/>
      <c r="G5" s="103"/>
    </row>
    <row r="6" spans="1:7" ht="15.75" x14ac:dyDescent="0.25">
      <c r="B6" s="104"/>
      <c r="C6" s="105"/>
      <c r="D6" s="106"/>
      <c r="E6" s="107"/>
      <c r="F6" s="107"/>
      <c r="G6" s="91"/>
    </row>
    <row r="7" spans="1:7" ht="18.75" x14ac:dyDescent="0.3">
      <c r="B7" s="108" t="s">
        <v>3</v>
      </c>
      <c r="C7" s="109">
        <v>2013</v>
      </c>
      <c r="D7" s="110"/>
      <c r="E7" s="111"/>
      <c r="F7" s="107"/>
      <c r="G7" s="91"/>
    </row>
    <row r="8" spans="1:7" ht="18.75" x14ac:dyDescent="0.3">
      <c r="B8" s="112"/>
      <c r="C8" s="101"/>
      <c r="D8" s="113"/>
      <c r="E8" s="111"/>
      <c r="F8" s="107"/>
      <c r="G8" s="91"/>
    </row>
    <row r="9" spans="1:7" ht="18.75" x14ac:dyDescent="0.3">
      <c r="B9" s="108" t="s">
        <v>4</v>
      </c>
      <c r="C9" s="109" t="s">
        <v>34</v>
      </c>
      <c r="D9" s="114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1</v>
      </c>
      <c r="E9" s="111"/>
      <c r="F9" s="107"/>
      <c r="G9" s="91"/>
    </row>
    <row r="10" spans="1:7" ht="18.75" x14ac:dyDescent="0.3">
      <c r="B10" s="108"/>
      <c r="C10" s="115"/>
      <c r="D10" s="116"/>
      <c r="E10" s="111"/>
      <c r="F10" s="107"/>
      <c r="G10" s="91"/>
    </row>
    <row r="11" spans="1:7" ht="18.75" x14ac:dyDescent="0.3">
      <c r="B11" s="108" t="s">
        <v>5</v>
      </c>
      <c r="C11" s="156" t="str">
        <f>'1. Alapadatok'!C9</f>
        <v>Gipsz Jakab</v>
      </c>
      <c r="D11" s="157"/>
      <c r="E11" s="111"/>
      <c r="F11" s="107"/>
      <c r="G11" s="117">
        <f>LEN($F$14)</f>
        <v>1138</v>
      </c>
    </row>
    <row r="12" spans="1:7" ht="15.75" thickBot="1" x14ac:dyDescent="0.3">
      <c r="B12" s="91"/>
      <c r="C12" s="91"/>
      <c r="D12" s="92"/>
      <c r="E12" s="91"/>
      <c r="F12" s="91"/>
      <c r="G12" s="91"/>
    </row>
    <row r="13" spans="1:7" ht="37.5" customHeight="1" thickBot="1" x14ac:dyDescent="0.3">
      <c r="B13" s="118" t="s">
        <v>6</v>
      </c>
      <c r="C13" s="118" t="s">
        <v>51</v>
      </c>
      <c r="D13" s="119" t="s">
        <v>49</v>
      </c>
      <c r="E13" s="120" t="s">
        <v>50</v>
      </c>
      <c r="F13" s="180" t="s">
        <v>15</v>
      </c>
      <c r="G13" s="181"/>
    </row>
    <row r="14" spans="1:7" ht="20.100000000000001" customHeight="1" x14ac:dyDescent="0.25">
      <c r="B14" s="158">
        <v>1</v>
      </c>
      <c r="C14" s="152"/>
      <c r="D14" s="152"/>
      <c r="E14" s="152"/>
      <c r="F14" s="182" t="s">
        <v>102</v>
      </c>
      <c r="G14" s="183"/>
    </row>
    <row r="15" spans="1:7" ht="20.100000000000001" customHeight="1" x14ac:dyDescent="0.25">
      <c r="A15" s="90">
        <v>8.5</v>
      </c>
      <c r="B15" s="122">
        <v>2</v>
      </c>
      <c r="C15" s="150">
        <f t="shared" ref="C15:C44" si="0">IF(AND(E15&lt;&gt;$E$64,E15&lt;&gt;$E$65,E15&lt;&gt;$E$66,E15&lt;&gt;$E$67,E15&lt;&gt;$E$68),A15,0)</f>
        <v>8.5</v>
      </c>
      <c r="D15" s="150">
        <f>IF(DATE($C$7,$D$9,$B15)&gt;=DATE('1. Alapadatok'!$C$13,'1. Alapadatok'!$D$14,'1. Alapadatok'!$C$15),IF(DATE($C$7,$D$9,$B15)&lt;=DATE('1. Alapadatok'!$C$17,'1. Alapadatok'!$D$18,'1. Alapadatok'!$C$19),$C15*'1. Alapadatok'!$C$11,"-"))</f>
        <v>3.4849999999999999</v>
      </c>
      <c r="E15" s="150"/>
      <c r="F15" s="184"/>
      <c r="G15" s="185"/>
    </row>
    <row r="16" spans="1:7" ht="20.100000000000001" customHeight="1" x14ac:dyDescent="0.25">
      <c r="A16" s="90">
        <v>8.5</v>
      </c>
      <c r="B16" s="122">
        <v>3</v>
      </c>
      <c r="C16" s="150">
        <f t="shared" si="0"/>
        <v>8.5</v>
      </c>
      <c r="D16" s="150">
        <f>IF(DATE($C$7,$D$9,$B16)&gt;=DATE('1. Alapadatok'!$C$13,'1. Alapadatok'!$D$14,'1. Alapadatok'!$C$15),IF(DATE($C$7,$D$9,$B16)&lt;=DATE('1. Alapadatok'!$C$17,'1. Alapadatok'!$D$18,'1. Alapadatok'!$C$19),$C16*'1. Alapadatok'!$C$11,"-"))</f>
        <v>3.4849999999999999</v>
      </c>
      <c r="E16" s="150"/>
      <c r="F16" s="184"/>
      <c r="G16" s="185"/>
    </row>
    <row r="17" spans="1:7" ht="20.100000000000001" customHeight="1" x14ac:dyDescent="0.25">
      <c r="A17" s="90">
        <v>6</v>
      </c>
      <c r="B17" s="122">
        <v>4</v>
      </c>
      <c r="C17" s="150">
        <f t="shared" si="0"/>
        <v>6</v>
      </c>
      <c r="D17" s="150">
        <f>IF(DATE($C$7,$D$9,$B17)&gt;=DATE('1. Alapadatok'!$C$13,'1. Alapadatok'!$D$14,'1. Alapadatok'!$C$15),IF(DATE($C$7,$D$9,$B17)&lt;=DATE('1. Alapadatok'!$C$17,'1. Alapadatok'!$D$18,'1. Alapadatok'!$C$19),$C17*'1. Alapadatok'!$C$11,"-"))</f>
        <v>2.46</v>
      </c>
      <c r="E17" s="150"/>
      <c r="F17" s="184"/>
      <c r="G17" s="185"/>
    </row>
    <row r="18" spans="1:7" ht="20.100000000000001" customHeight="1" x14ac:dyDescent="0.25">
      <c r="B18" s="158">
        <v>5</v>
      </c>
      <c r="C18" s="152"/>
      <c r="D18" s="152"/>
      <c r="E18" s="152"/>
      <c r="F18" s="184"/>
      <c r="G18" s="185"/>
    </row>
    <row r="19" spans="1:7" ht="20.100000000000001" customHeight="1" x14ac:dyDescent="0.25">
      <c r="B19" s="158">
        <v>6</v>
      </c>
      <c r="C19" s="152"/>
      <c r="D19" s="152"/>
      <c r="E19" s="152"/>
      <c r="F19" s="184"/>
      <c r="G19" s="185"/>
    </row>
    <row r="20" spans="1:7" ht="20.100000000000001" customHeight="1" x14ac:dyDescent="0.25">
      <c r="A20" s="90">
        <v>8.5</v>
      </c>
      <c r="B20" s="122">
        <v>7</v>
      </c>
      <c r="C20" s="150">
        <f t="shared" si="0"/>
        <v>8.5</v>
      </c>
      <c r="D20" s="150">
        <f>IF(DATE($C$7,$D$9,$B20)&gt;=DATE('1. Alapadatok'!$C$13,'1. Alapadatok'!$D$14,'1. Alapadatok'!$C$15),IF(DATE($C$7,$D$9,$B20)&lt;=DATE('1. Alapadatok'!$C$17,'1. Alapadatok'!$D$18,'1. Alapadatok'!$C$19),$C20*'1. Alapadatok'!$C$11,"-"))</f>
        <v>3.4849999999999999</v>
      </c>
      <c r="E20" s="150"/>
      <c r="F20" s="184"/>
      <c r="G20" s="185"/>
    </row>
    <row r="21" spans="1:7" ht="20.100000000000001" customHeight="1" x14ac:dyDescent="0.25">
      <c r="A21" s="90">
        <v>8.5</v>
      </c>
      <c r="B21" s="122">
        <v>8</v>
      </c>
      <c r="C21" s="150">
        <f t="shared" si="0"/>
        <v>8.5</v>
      </c>
      <c r="D21" s="150">
        <f>IF(DATE($C$7,$D$9,$B21)&gt;=DATE('1. Alapadatok'!$C$13,'1. Alapadatok'!$D$14,'1. Alapadatok'!$C$15),IF(DATE($C$7,$D$9,$B21)&lt;=DATE('1. Alapadatok'!$C$17,'1. Alapadatok'!$D$18,'1. Alapadatok'!$C$19),$C21*'1. Alapadatok'!$C$11,"-"))</f>
        <v>3.4849999999999999</v>
      </c>
      <c r="E21" s="150"/>
      <c r="F21" s="184"/>
      <c r="G21" s="185"/>
    </row>
    <row r="22" spans="1:7" ht="20.100000000000001" customHeight="1" x14ac:dyDescent="0.25">
      <c r="A22" s="90">
        <v>8.5</v>
      </c>
      <c r="B22" s="122">
        <v>9</v>
      </c>
      <c r="C22" s="150">
        <f t="shared" si="0"/>
        <v>8.5</v>
      </c>
      <c r="D22" s="150">
        <f>IF(DATE($C$7,$D$9,$B22)&gt;=DATE('1. Alapadatok'!$C$13,'1. Alapadatok'!$D$14,'1. Alapadatok'!$C$15),IF(DATE($C$7,$D$9,$B22)&lt;=DATE('1. Alapadatok'!$C$17,'1. Alapadatok'!$D$18,'1. Alapadatok'!$C$19),$C22*'1. Alapadatok'!$C$11,"-"))</f>
        <v>3.4849999999999999</v>
      </c>
      <c r="E22" s="150"/>
      <c r="F22" s="184"/>
      <c r="G22" s="185"/>
    </row>
    <row r="23" spans="1:7" ht="20.100000000000001" customHeight="1" x14ac:dyDescent="0.25">
      <c r="A23" s="90">
        <v>8.5</v>
      </c>
      <c r="B23" s="122">
        <v>10</v>
      </c>
      <c r="C23" s="150">
        <f t="shared" si="0"/>
        <v>8.5</v>
      </c>
      <c r="D23" s="150">
        <f>IF(DATE($C$7,$D$9,$B23)&gt;=DATE('1. Alapadatok'!$C$13,'1. Alapadatok'!$D$14,'1. Alapadatok'!$C$15),IF(DATE($C$7,$D$9,$B23)&lt;=DATE('1. Alapadatok'!$C$17,'1. Alapadatok'!$D$18,'1. Alapadatok'!$C$19),$C23*'1. Alapadatok'!$C$11,"-"))</f>
        <v>3.4849999999999999</v>
      </c>
      <c r="E23" s="150"/>
      <c r="F23" s="184"/>
      <c r="G23" s="185"/>
    </row>
    <row r="24" spans="1:7" ht="20.100000000000001" customHeight="1" x14ac:dyDescent="0.25">
      <c r="A24" s="90">
        <v>6</v>
      </c>
      <c r="B24" s="122">
        <v>11</v>
      </c>
      <c r="C24" s="150">
        <f t="shared" si="0"/>
        <v>6</v>
      </c>
      <c r="D24" s="150">
        <f>IF(DATE($C$7,$D$9,$B24)&gt;=DATE('1. Alapadatok'!$C$13,'1. Alapadatok'!$D$14,'1. Alapadatok'!$C$15),IF(DATE($C$7,$D$9,$B24)&lt;=DATE('1. Alapadatok'!$C$17,'1. Alapadatok'!$D$18,'1. Alapadatok'!$C$19),$C24*'1. Alapadatok'!$C$11,"-"))</f>
        <v>2.46</v>
      </c>
      <c r="E24" s="150"/>
      <c r="F24" s="184"/>
      <c r="G24" s="185"/>
    </row>
    <row r="25" spans="1:7" ht="20.100000000000001" customHeight="1" x14ac:dyDescent="0.25">
      <c r="B25" s="158">
        <v>12</v>
      </c>
      <c r="C25" s="152"/>
      <c r="D25" s="152"/>
      <c r="E25" s="152"/>
      <c r="F25" s="184"/>
      <c r="G25" s="185"/>
    </row>
    <row r="26" spans="1:7" ht="20.100000000000001" customHeight="1" x14ac:dyDescent="0.25">
      <c r="B26" s="158">
        <v>13</v>
      </c>
      <c r="C26" s="152"/>
      <c r="D26" s="152"/>
      <c r="E26" s="152"/>
      <c r="F26" s="184"/>
      <c r="G26" s="185"/>
    </row>
    <row r="27" spans="1:7" ht="20.100000000000001" customHeight="1" x14ac:dyDescent="0.25">
      <c r="A27" s="90">
        <v>8.5</v>
      </c>
      <c r="B27" s="122">
        <v>14</v>
      </c>
      <c r="C27" s="150">
        <f t="shared" si="0"/>
        <v>8.5</v>
      </c>
      <c r="D27" s="150">
        <f>IF(DATE($C$7,$D$9,$B27)&gt;=DATE('1. Alapadatok'!$C$13,'1. Alapadatok'!$D$14,'1. Alapadatok'!$C$15),IF(DATE($C$7,$D$9,$B27)&lt;=DATE('1. Alapadatok'!$C$17,'1. Alapadatok'!$D$18,'1. Alapadatok'!$C$19),$C27*'1. Alapadatok'!$C$11,"-"))</f>
        <v>3.4849999999999999</v>
      </c>
      <c r="E27" s="150"/>
      <c r="F27" s="184"/>
      <c r="G27" s="185"/>
    </row>
    <row r="28" spans="1:7" ht="20.100000000000001" customHeight="1" x14ac:dyDescent="0.25">
      <c r="A28" s="90">
        <v>8.5</v>
      </c>
      <c r="B28" s="122">
        <v>15</v>
      </c>
      <c r="C28" s="150">
        <f t="shared" si="0"/>
        <v>8.5</v>
      </c>
      <c r="D28" s="150">
        <f>IF(DATE($C$7,$D$9,$B28)&gt;=DATE('1. Alapadatok'!$C$13,'1. Alapadatok'!$D$14,'1. Alapadatok'!$C$15),IF(DATE($C$7,$D$9,$B28)&lt;=DATE('1. Alapadatok'!$C$17,'1. Alapadatok'!$D$18,'1. Alapadatok'!$C$19),$C28*'1. Alapadatok'!$C$11,"-"))</f>
        <v>3.4849999999999999</v>
      </c>
      <c r="E28" s="150"/>
      <c r="F28" s="184"/>
      <c r="G28" s="185"/>
    </row>
    <row r="29" spans="1:7" ht="20.100000000000001" customHeight="1" x14ac:dyDescent="0.25">
      <c r="A29" s="90">
        <v>8.5</v>
      </c>
      <c r="B29" s="122">
        <v>16</v>
      </c>
      <c r="C29" s="150">
        <f t="shared" si="0"/>
        <v>8.5</v>
      </c>
      <c r="D29" s="150">
        <f>IF(DATE($C$7,$D$9,$B29)&gt;=DATE('1. Alapadatok'!$C$13,'1. Alapadatok'!$D$14,'1. Alapadatok'!$C$15),IF(DATE($C$7,$D$9,$B29)&lt;=DATE('1. Alapadatok'!$C$17,'1. Alapadatok'!$D$18,'1. Alapadatok'!$C$19),$C29*'1. Alapadatok'!$C$11,"-"))</f>
        <v>3.4849999999999999</v>
      </c>
      <c r="E29" s="150"/>
      <c r="F29" s="184"/>
      <c r="G29" s="185"/>
    </row>
    <row r="30" spans="1:7" ht="20.100000000000001" customHeight="1" x14ac:dyDescent="0.25">
      <c r="A30" s="90">
        <v>8.5</v>
      </c>
      <c r="B30" s="121">
        <v>17</v>
      </c>
      <c r="C30" s="149">
        <f t="shared" si="0"/>
        <v>8.5</v>
      </c>
      <c r="D30" s="149">
        <f>IF(DATE($C$7,$D$9,$B30)&gt;=DATE('1. Alapadatok'!$C$13,'1. Alapadatok'!$D$14,'1. Alapadatok'!$C$15),IF(DATE($C$7,$D$9,$B30)&lt;=DATE('1. Alapadatok'!$C$17,'1. Alapadatok'!$D$18,'1. Alapadatok'!$C$19),$C30*'1. Alapadatok'!$C$11,"-"))</f>
        <v>3.4849999999999999</v>
      </c>
      <c r="E30" s="149"/>
      <c r="F30" s="184"/>
      <c r="G30" s="185"/>
    </row>
    <row r="31" spans="1:7" ht="20.100000000000001" customHeight="1" x14ac:dyDescent="0.25">
      <c r="A31" s="90">
        <v>6</v>
      </c>
      <c r="B31" s="121">
        <v>18</v>
      </c>
      <c r="C31" s="150">
        <f t="shared" si="0"/>
        <v>6</v>
      </c>
      <c r="D31" s="150">
        <f>IF(DATE($C$7,$D$9,$B31)&gt;=DATE('1. Alapadatok'!$C$13,'1. Alapadatok'!$D$14,'1. Alapadatok'!$C$15),IF(DATE($C$7,$D$9,$B31)&lt;=DATE('1. Alapadatok'!$C$17,'1. Alapadatok'!$D$18,'1. Alapadatok'!$C$19),$C31*'1. Alapadatok'!$C$11,"-"))</f>
        <v>2.46</v>
      </c>
      <c r="E31" s="149"/>
      <c r="F31" s="184"/>
      <c r="G31" s="185"/>
    </row>
    <row r="32" spans="1:7" ht="20.100000000000001" customHeight="1" x14ac:dyDescent="0.25">
      <c r="B32" s="158">
        <v>19</v>
      </c>
      <c r="C32" s="152"/>
      <c r="D32" s="152"/>
      <c r="E32" s="152"/>
      <c r="F32" s="184"/>
      <c r="G32" s="185"/>
    </row>
    <row r="33" spans="1:7" ht="20.100000000000001" customHeight="1" x14ac:dyDescent="0.25">
      <c r="B33" s="158">
        <v>20</v>
      </c>
      <c r="C33" s="152"/>
      <c r="D33" s="152"/>
      <c r="E33" s="152"/>
      <c r="F33" s="184"/>
      <c r="G33" s="185"/>
    </row>
    <row r="34" spans="1:7" ht="20.100000000000001" customHeight="1" x14ac:dyDescent="0.25">
      <c r="A34" s="90">
        <v>8.5</v>
      </c>
      <c r="B34" s="122">
        <v>21</v>
      </c>
      <c r="C34" s="150">
        <f t="shared" si="0"/>
        <v>8.5</v>
      </c>
      <c r="D34" s="150">
        <f>IF(DATE($C$7,$D$9,$B34)&gt;=DATE('1. Alapadatok'!$C$13,'1. Alapadatok'!$D$14,'1. Alapadatok'!$C$15),IF(DATE($C$7,$D$9,$B34)&lt;=DATE('1. Alapadatok'!$C$17,'1. Alapadatok'!$D$18,'1. Alapadatok'!$C$19),$C34*'1. Alapadatok'!$C$11,"-"))</f>
        <v>3.4849999999999999</v>
      </c>
      <c r="E34" s="150"/>
      <c r="F34" s="184"/>
      <c r="G34" s="185"/>
    </row>
    <row r="35" spans="1:7" ht="20.100000000000001" customHeight="1" x14ac:dyDescent="0.25">
      <c r="A35" s="90">
        <v>8.5</v>
      </c>
      <c r="B35" s="122">
        <v>22</v>
      </c>
      <c r="C35" s="150">
        <f t="shared" si="0"/>
        <v>8.5</v>
      </c>
      <c r="D35" s="150">
        <f>IF(DATE($C$7,$D$9,$B35)&gt;=DATE('1. Alapadatok'!$C$13,'1. Alapadatok'!$D$14,'1. Alapadatok'!$C$15),IF(DATE($C$7,$D$9,$B35)&lt;=DATE('1. Alapadatok'!$C$17,'1. Alapadatok'!$D$18,'1. Alapadatok'!$C$19),$C35*'1. Alapadatok'!$C$11,"-"))</f>
        <v>3.4849999999999999</v>
      </c>
      <c r="E35" s="150"/>
      <c r="F35" s="184"/>
      <c r="G35" s="185"/>
    </row>
    <row r="36" spans="1:7" ht="20.100000000000001" customHeight="1" x14ac:dyDescent="0.25">
      <c r="A36" s="90">
        <v>8.5</v>
      </c>
      <c r="B36" s="122">
        <v>23</v>
      </c>
      <c r="C36" s="150">
        <f t="shared" si="0"/>
        <v>8.5</v>
      </c>
      <c r="D36" s="150">
        <f>IF(DATE($C$7,$D$9,$B36)&gt;=DATE('1. Alapadatok'!$C$13,'1. Alapadatok'!$D$14,'1. Alapadatok'!$C$15),IF(DATE($C$7,$D$9,$B36)&lt;=DATE('1. Alapadatok'!$C$17,'1. Alapadatok'!$D$18,'1. Alapadatok'!$C$19),$C36*'1. Alapadatok'!$C$11,"-"))</f>
        <v>3.4849999999999999</v>
      </c>
      <c r="E36" s="150"/>
      <c r="F36" s="184"/>
      <c r="G36" s="185"/>
    </row>
    <row r="37" spans="1:7" ht="20.100000000000001" customHeight="1" x14ac:dyDescent="0.25">
      <c r="A37" s="90">
        <v>8.5</v>
      </c>
      <c r="B37" s="122">
        <v>24</v>
      </c>
      <c r="C37" s="150">
        <f t="shared" si="0"/>
        <v>8.5</v>
      </c>
      <c r="D37" s="150">
        <f>IF(DATE($C$7,$D$9,$B37)&gt;=DATE('1. Alapadatok'!$C$13,'1. Alapadatok'!$D$14,'1. Alapadatok'!$C$15),IF(DATE($C$7,$D$9,$B37)&lt;=DATE('1. Alapadatok'!$C$17,'1. Alapadatok'!$D$18,'1. Alapadatok'!$C$19),$C37*'1. Alapadatok'!$C$11,"-"))</f>
        <v>3.4849999999999999</v>
      </c>
      <c r="E37" s="150"/>
      <c r="F37" s="184"/>
      <c r="G37" s="185"/>
    </row>
    <row r="38" spans="1:7" ht="20.100000000000001" customHeight="1" x14ac:dyDescent="0.25">
      <c r="A38" s="90">
        <v>6</v>
      </c>
      <c r="B38" s="122">
        <v>25</v>
      </c>
      <c r="C38" s="150">
        <f t="shared" si="0"/>
        <v>6</v>
      </c>
      <c r="D38" s="150">
        <f>IF(DATE($C$7,$D$9,$B38)&gt;=DATE('1. Alapadatok'!$C$13,'1. Alapadatok'!$D$14,'1. Alapadatok'!$C$15),IF(DATE($C$7,$D$9,$B38)&lt;=DATE('1. Alapadatok'!$C$17,'1. Alapadatok'!$D$18,'1. Alapadatok'!$C$19),$C38*'1. Alapadatok'!$C$11,"-"))</f>
        <v>2.46</v>
      </c>
      <c r="E38" s="150"/>
      <c r="F38" s="184"/>
      <c r="G38" s="185"/>
    </row>
    <row r="39" spans="1:7" ht="20.100000000000001" customHeight="1" x14ac:dyDescent="0.25">
      <c r="B39" s="158">
        <v>26</v>
      </c>
      <c r="C39" s="152"/>
      <c r="D39" s="152"/>
      <c r="E39" s="152"/>
      <c r="F39" s="184"/>
      <c r="G39" s="185"/>
    </row>
    <row r="40" spans="1:7" ht="20.100000000000001" customHeight="1" x14ac:dyDescent="0.25">
      <c r="B40" s="158">
        <v>27</v>
      </c>
      <c r="C40" s="152"/>
      <c r="D40" s="152"/>
      <c r="E40" s="152"/>
      <c r="F40" s="184"/>
      <c r="G40" s="185"/>
    </row>
    <row r="41" spans="1:7" ht="20.100000000000001" customHeight="1" x14ac:dyDescent="0.25">
      <c r="A41" s="90">
        <v>8.5</v>
      </c>
      <c r="B41" s="122">
        <v>28</v>
      </c>
      <c r="C41" s="150">
        <f t="shared" si="0"/>
        <v>8.5</v>
      </c>
      <c r="D41" s="150">
        <f>IF(DATE($C$7,$D$9,$B41)&gt;=DATE('1. Alapadatok'!$C$13,'1. Alapadatok'!$D$14,'1. Alapadatok'!$C$15),IF(DATE($C$7,$D$9,$B41)&lt;=DATE('1. Alapadatok'!$C$17,'1. Alapadatok'!$D$18,'1. Alapadatok'!$C$19),$C41*'1. Alapadatok'!$C$11,"-"))</f>
        <v>3.4849999999999999</v>
      </c>
      <c r="E41" s="150"/>
      <c r="F41" s="184"/>
      <c r="G41" s="185"/>
    </row>
    <row r="42" spans="1:7" ht="20.100000000000001" customHeight="1" x14ac:dyDescent="0.25">
      <c r="A42" s="90">
        <v>8.5</v>
      </c>
      <c r="B42" s="122">
        <v>29</v>
      </c>
      <c r="C42" s="150">
        <f t="shared" si="0"/>
        <v>8.5</v>
      </c>
      <c r="D42" s="150">
        <f>IF(DATE($C$7,$D$9,$B42)&gt;=DATE('1. Alapadatok'!$C$13,'1. Alapadatok'!$D$14,'1. Alapadatok'!$C$15),IF(DATE($C$7,$D$9,$B42)&lt;=DATE('1. Alapadatok'!$C$17,'1. Alapadatok'!$D$18,'1. Alapadatok'!$C$19),$C42*'1. Alapadatok'!$C$11,"-"))</f>
        <v>3.4849999999999999</v>
      </c>
      <c r="E42" s="150"/>
      <c r="F42" s="184"/>
      <c r="G42" s="185"/>
    </row>
    <row r="43" spans="1:7" ht="20.100000000000001" customHeight="1" x14ac:dyDescent="0.25">
      <c r="A43" s="90">
        <v>8.5</v>
      </c>
      <c r="B43" s="122">
        <v>30</v>
      </c>
      <c r="C43" s="150">
        <f t="shared" si="0"/>
        <v>8.5</v>
      </c>
      <c r="D43" s="150">
        <f>IF(DATE($C$7,$D$9,$B43)&gt;=DATE('1. Alapadatok'!$C$13,'1. Alapadatok'!$D$14,'1. Alapadatok'!$C$15),IF(DATE($C$7,$D$9,$B43)&lt;=DATE('1. Alapadatok'!$C$17,'1. Alapadatok'!$D$18,'1. Alapadatok'!$C$19),$C43*'1. Alapadatok'!$C$11,"-"))</f>
        <v>3.4849999999999999</v>
      </c>
      <c r="E43" s="150"/>
      <c r="F43" s="184"/>
      <c r="G43" s="185"/>
    </row>
    <row r="44" spans="1:7" ht="20.100000000000001" customHeight="1" thickBot="1" x14ac:dyDescent="0.3">
      <c r="A44" s="90">
        <v>8.5</v>
      </c>
      <c r="B44" s="122">
        <v>31</v>
      </c>
      <c r="C44" s="150">
        <f t="shared" si="0"/>
        <v>8.5</v>
      </c>
      <c r="D44" s="150">
        <f>IF(DATE($C$7,$D$9,$B44)&gt;=DATE('1. Alapadatok'!$C$13,'1. Alapadatok'!$D$14,'1. Alapadatok'!$C$15),IF(DATE($C$7,$D$9,$B44)&lt;=DATE('1. Alapadatok'!$C$17,'1. Alapadatok'!$D$18,'1. Alapadatok'!$C$19),$C44*'1. Alapadatok'!$C$11,"-"))</f>
        <v>3.4849999999999999</v>
      </c>
      <c r="E44" s="150"/>
      <c r="F44" s="186"/>
      <c r="G44" s="187"/>
    </row>
    <row r="45" spans="1:7" ht="20.100000000000001" customHeight="1" thickBot="1" x14ac:dyDescent="0.3">
      <c r="B45" s="123" t="s">
        <v>7</v>
      </c>
      <c r="C45" s="124">
        <f>SUM(C14:C44)-SUMIFS(C14:C44,E14:E44,"Nem releváns")-SUMIFS(C14:C44,E14:E44,'1. Alapadatok'!L73)-SUMIFS(C14:C44,E14:E44,'1. Alapadatok'!L74)-SUMIFS(C14:C44,E14:E44,'1. Alapadatok'!L75)</f>
        <v>177</v>
      </c>
      <c r="D45" s="124">
        <f>SUM(D14:D44)-SUMIFS(D14:D44,E14:E44,"Nem releváns")-SUMIFS(D14:D44,E14:E44,'1. Alapadatok'!L73)-SUMIFS(D14:D44,E14:E44,'1. Alapadatok'!L74)-SUMIFS(D14:D44,E14:E44,'1. Alapadatok'!L75)</f>
        <v>72.569999999999993</v>
      </c>
      <c r="E45" s="125" t="s">
        <v>54</v>
      </c>
      <c r="F45" s="126"/>
      <c r="G45" s="127"/>
    </row>
    <row r="46" spans="1:7" ht="20.100000000000001" customHeight="1" thickBot="1" x14ac:dyDescent="0.3">
      <c r="C46" s="123" t="s">
        <v>8</v>
      </c>
      <c r="D46" s="128">
        <f>D45/C45</f>
        <v>0.41</v>
      </c>
      <c r="E46" s="129" t="s">
        <v>55</v>
      </c>
      <c r="F46" s="130"/>
      <c r="G46" s="131"/>
    </row>
    <row r="47" spans="1:7" ht="15.75" x14ac:dyDescent="0.25">
      <c r="B47" s="132"/>
      <c r="C47" s="132"/>
      <c r="D47" s="133"/>
      <c r="E47" s="131"/>
      <c r="F47" s="131"/>
      <c r="G47" s="134" t="str">
        <f>'1. Alapadatok'!$C$9</f>
        <v>Gipsz Jakab</v>
      </c>
    </row>
    <row r="48" spans="1:7" ht="15.75" x14ac:dyDescent="0.25">
      <c r="B48" s="132"/>
      <c r="C48" s="132"/>
      <c r="D48" s="133"/>
      <c r="E48" s="131"/>
      <c r="F48" s="135"/>
      <c r="G48" s="136" t="s">
        <v>13</v>
      </c>
    </row>
    <row r="49" spans="1:7" ht="15.75" x14ac:dyDescent="0.25">
      <c r="A49" s="52"/>
      <c r="B49" s="137" t="s">
        <v>9</v>
      </c>
      <c r="C49" s="132"/>
      <c r="D49" s="133"/>
      <c r="E49" s="131"/>
      <c r="F49" s="135"/>
    </row>
    <row r="50" spans="1:7" ht="15.75" x14ac:dyDescent="0.25">
      <c r="A50" s="52"/>
      <c r="B50" s="137" t="s">
        <v>14</v>
      </c>
      <c r="C50" s="91"/>
      <c r="D50" s="92"/>
      <c r="E50" s="91"/>
      <c r="G50" s="104"/>
    </row>
    <row r="51" spans="1:7" ht="15.75" x14ac:dyDescent="0.25">
      <c r="A51" s="52"/>
      <c r="C51" s="91"/>
      <c r="D51" s="92"/>
      <c r="E51" s="91"/>
      <c r="G51" s="89" t="str">
        <f>'1. Alapadatok'!$C$7</f>
        <v>Dr. Horváth Ottó</v>
      </c>
    </row>
    <row r="52" spans="1:7" ht="15.75" x14ac:dyDescent="0.25">
      <c r="A52" s="52"/>
      <c r="B52" s="137"/>
      <c r="C52" s="91"/>
      <c r="D52" s="92"/>
      <c r="E52" s="91"/>
      <c r="G52" s="139" t="s">
        <v>11</v>
      </c>
    </row>
    <row r="53" spans="1:7" ht="15.75" x14ac:dyDescent="0.25">
      <c r="A53" s="52"/>
      <c r="B53" s="91"/>
      <c r="C53" s="91"/>
      <c r="D53" s="92"/>
      <c r="E53" s="140"/>
      <c r="F53" s="139"/>
      <c r="G53" s="139"/>
    </row>
    <row r="54" spans="1:7" ht="15.75" x14ac:dyDescent="0.25">
      <c r="A54" s="52"/>
      <c r="B54" s="91"/>
      <c r="C54" s="91"/>
      <c r="D54" s="92"/>
      <c r="E54" s="141"/>
      <c r="F54" s="104"/>
      <c r="G54" s="104"/>
    </row>
    <row r="55" spans="1:7" ht="15.75" x14ac:dyDescent="0.25">
      <c r="A55" s="52"/>
      <c r="B55" s="91"/>
      <c r="C55" s="91"/>
      <c r="D55" s="92"/>
      <c r="E55" s="91"/>
      <c r="F55" s="104"/>
      <c r="G55" s="104"/>
    </row>
    <row r="56" spans="1:7" ht="15.75" x14ac:dyDescent="0.25">
      <c r="A56" s="52"/>
      <c r="B56" s="91"/>
      <c r="C56" s="91"/>
      <c r="D56" s="92"/>
      <c r="E56" s="91"/>
      <c r="F56" s="134" t="s">
        <v>99</v>
      </c>
      <c r="G56" s="138" t="s">
        <v>95</v>
      </c>
    </row>
    <row r="57" spans="1:7" ht="15.75" x14ac:dyDescent="0.25">
      <c r="A57" s="52"/>
      <c r="B57" s="91"/>
      <c r="C57" s="142"/>
      <c r="D57" s="143"/>
      <c r="E57" s="140"/>
      <c r="F57" s="136" t="s">
        <v>12</v>
      </c>
      <c r="G57" s="139" t="s">
        <v>10</v>
      </c>
    </row>
    <row r="58" spans="1:7" ht="15.75" x14ac:dyDescent="0.25">
      <c r="A58" s="52"/>
      <c r="B58" s="91"/>
      <c r="C58" s="144"/>
      <c r="D58" s="145"/>
      <c r="E58" s="146"/>
    </row>
    <row r="59" spans="1:7" ht="15.75" x14ac:dyDescent="0.25">
      <c r="A59" s="52"/>
      <c r="B59" s="91"/>
      <c r="C59" s="136"/>
      <c r="D59" s="147"/>
      <c r="E59" s="139"/>
      <c r="F59" s="91"/>
      <c r="G59" s="91"/>
    </row>
    <row r="60" spans="1:7" x14ac:dyDescent="0.25">
      <c r="A60" s="52"/>
      <c r="B60" s="91"/>
      <c r="C60" s="91"/>
      <c r="D60" s="92"/>
      <c r="E60" s="91"/>
      <c r="F60" s="91"/>
      <c r="G60" s="91"/>
    </row>
    <row r="61" spans="1:7" x14ac:dyDescent="0.25">
      <c r="A61" s="52"/>
      <c r="B61" s="91"/>
      <c r="C61" s="91"/>
      <c r="D61" s="92"/>
      <c r="E61" s="91"/>
      <c r="F61" s="91"/>
      <c r="G61" s="91"/>
    </row>
    <row r="62" spans="1:7" x14ac:dyDescent="0.25">
      <c r="A62" s="52"/>
      <c r="B62" s="91"/>
      <c r="C62" s="91"/>
      <c r="D62" s="92"/>
      <c r="E62" s="91"/>
      <c r="F62" s="91"/>
      <c r="G62" s="91"/>
    </row>
    <row r="63" spans="1:7" x14ac:dyDescent="0.25">
      <c r="A63" s="52"/>
    </row>
    <row r="64" spans="1:7" x14ac:dyDescent="0.25">
      <c r="A64" s="52"/>
      <c r="E64" s="90" t="s">
        <v>46</v>
      </c>
    </row>
    <row r="65" spans="1:5" x14ac:dyDescent="0.25">
      <c r="A65" s="52"/>
      <c r="D65" s="52"/>
      <c r="E65" s="90" t="s">
        <v>62</v>
      </c>
    </row>
    <row r="66" spans="1:5" x14ac:dyDescent="0.25">
      <c r="A66" s="52"/>
      <c r="D66" s="52"/>
      <c r="E66" s="90" t="s">
        <v>63</v>
      </c>
    </row>
    <row r="67" spans="1:5" x14ac:dyDescent="0.25">
      <c r="E67" s="90" t="s">
        <v>47</v>
      </c>
    </row>
    <row r="68" spans="1:5" x14ac:dyDescent="0.25">
      <c r="E68" s="90" t="s">
        <v>48</v>
      </c>
    </row>
  </sheetData>
  <mergeCells count="3">
    <mergeCell ref="E5:F5"/>
    <mergeCell ref="F13:G13"/>
    <mergeCell ref="F14:G44"/>
  </mergeCells>
  <dataValidations disablePrompts="1"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70D655C8-76BD-4EEA-8D60-E42D5D74ABB0}">
            <xm:f>'1. Alapadatok'!$C$11</xm:f>
            <x14:dxf>
              <fill>
                <patternFill>
                  <bgColor rgb="FFFFC000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cellIs" priority="1" operator="lessThan" id="{E0CCEE3D-725F-4703-B74C-D149ADD3FD43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G68"/>
  <sheetViews>
    <sheetView topLeftCell="A14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35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2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A14" s="85">
        <v>6</v>
      </c>
      <c r="B14" s="16">
        <v>1</v>
      </c>
      <c r="C14" s="150">
        <f t="shared" ref="C14:C41" si="0">IF(AND(E14&lt;&gt;$E$64,E14&lt;&gt;$E$65,E14&lt;&gt;$E$66,E14&lt;&gt;$E$67,E14&lt;&gt;$E$68),A14,0)</f>
        <v>6</v>
      </c>
      <c r="D14" s="150">
        <f>IF(DATE($C$7,$D$9,$B14)&gt;=DATE('1. Alapadatok'!$C$13,'1. Alapadatok'!$D$14,'1. Alapadatok'!$C$15),IF(DATE($C$7,$D$9,$B14)&lt;=DATE('1. Alapadatok'!$C$17,'1. Alapadatok'!$D$18,'1. Alapadatok'!$C$19),$C14*'1. Alapadatok'!$C$11,"-"))</f>
        <v>2.46</v>
      </c>
      <c r="E14" s="150"/>
      <c r="F14" s="182" t="s">
        <v>102</v>
      </c>
      <c r="G14" s="183"/>
    </row>
    <row r="15" spans="1:7" ht="20.100000000000001" customHeight="1" x14ac:dyDescent="0.25">
      <c r="B15" s="17">
        <v>2</v>
      </c>
      <c r="C15" s="152"/>
      <c r="D15" s="152"/>
      <c r="E15" s="152"/>
      <c r="F15" s="184"/>
      <c r="G15" s="185"/>
    </row>
    <row r="16" spans="1:7" ht="20.100000000000001" customHeight="1" x14ac:dyDescent="0.25">
      <c r="B16" s="40">
        <v>3</v>
      </c>
      <c r="C16" s="152"/>
      <c r="D16" s="152"/>
      <c r="E16" s="152"/>
      <c r="F16" s="184"/>
      <c r="G16" s="185"/>
    </row>
    <row r="17" spans="1:7" ht="20.100000000000001" customHeight="1" x14ac:dyDescent="0.25">
      <c r="A17" s="85">
        <v>8.5</v>
      </c>
      <c r="B17" s="14">
        <v>4</v>
      </c>
      <c r="C17" s="150">
        <f t="shared" si="0"/>
        <v>8.5</v>
      </c>
      <c r="D17" s="150">
        <f>IF(DATE($C$7,$D$9,$B17)&gt;=DATE('1. Alapadatok'!$C$13,'1. Alapadatok'!$D$14,'1. Alapadatok'!$C$15),IF(DATE($C$7,$D$9,$B17)&lt;=DATE('1. Alapadatok'!$C$17,'1. Alapadatok'!$D$18,'1. Alapadatok'!$C$19),$C17*'1. Alapadatok'!$C$11,"-"))</f>
        <v>3.4849999999999999</v>
      </c>
      <c r="E17" s="150"/>
      <c r="F17" s="184"/>
      <c r="G17" s="185"/>
    </row>
    <row r="18" spans="1:7" ht="20.100000000000001" customHeight="1" x14ac:dyDescent="0.25">
      <c r="A18" s="85">
        <v>8.5</v>
      </c>
      <c r="B18" s="14">
        <v>5</v>
      </c>
      <c r="C18" s="150">
        <f t="shared" si="0"/>
        <v>8.5</v>
      </c>
      <c r="D18" s="150">
        <f>IF(DATE($C$7,$D$9,$B18)&gt;=DATE('1. Alapadatok'!$C$13,'1. Alapadatok'!$D$14,'1. Alapadatok'!$C$15),IF(DATE($C$7,$D$9,$B18)&lt;=DATE('1. Alapadatok'!$C$17,'1. Alapadatok'!$D$18,'1. Alapadatok'!$C$19),$C18*'1. Alapadatok'!$C$11,"-"))</f>
        <v>3.4849999999999999</v>
      </c>
      <c r="E18" s="150"/>
      <c r="F18" s="184"/>
      <c r="G18" s="185"/>
    </row>
    <row r="19" spans="1:7" ht="20.100000000000001" customHeight="1" x14ac:dyDescent="0.25">
      <c r="A19" s="85">
        <v>8.5</v>
      </c>
      <c r="B19" s="14">
        <v>6</v>
      </c>
      <c r="C19" s="150">
        <f t="shared" si="0"/>
        <v>8.5</v>
      </c>
      <c r="D19" s="150">
        <f>IF(DATE($C$7,$D$9,$B19)&gt;=DATE('1. Alapadatok'!$C$13,'1. Alapadatok'!$D$14,'1. Alapadatok'!$C$15),IF(DATE($C$7,$D$9,$B19)&lt;=DATE('1. Alapadatok'!$C$17,'1. Alapadatok'!$D$18,'1. Alapadatok'!$C$19),$C19*'1. Alapadatok'!$C$11,"-"))</f>
        <v>3.4849999999999999</v>
      </c>
      <c r="E19" s="150"/>
      <c r="F19" s="184"/>
      <c r="G19" s="185"/>
    </row>
    <row r="20" spans="1:7" ht="20.100000000000001" customHeight="1" x14ac:dyDescent="0.25">
      <c r="A20" s="85">
        <v>8.5</v>
      </c>
      <c r="B20" s="14">
        <v>7</v>
      </c>
      <c r="C20" s="150">
        <f t="shared" si="0"/>
        <v>8.5</v>
      </c>
      <c r="D20" s="150">
        <f>IF(DATE($C$7,$D$9,$B20)&gt;=DATE('1. Alapadatok'!$C$13,'1. Alapadatok'!$D$14,'1. Alapadatok'!$C$15),IF(DATE($C$7,$D$9,$B20)&lt;=DATE('1. Alapadatok'!$C$17,'1. Alapadatok'!$D$18,'1. Alapadatok'!$C$19),$C20*'1. Alapadatok'!$C$11,"-"))</f>
        <v>3.4849999999999999</v>
      </c>
      <c r="E20" s="150"/>
      <c r="F20" s="184"/>
      <c r="G20" s="185"/>
    </row>
    <row r="21" spans="1:7" ht="20.100000000000001" customHeight="1" x14ac:dyDescent="0.25">
      <c r="A21" s="85">
        <v>6</v>
      </c>
      <c r="B21" s="14">
        <v>8</v>
      </c>
      <c r="C21" s="150">
        <f t="shared" si="0"/>
        <v>6</v>
      </c>
      <c r="D21" s="150">
        <f>IF(DATE($C$7,$D$9,$B21)&gt;=DATE('1. Alapadatok'!$C$13,'1. Alapadatok'!$D$14,'1. Alapadatok'!$C$15),IF(DATE($C$7,$D$9,$B21)&lt;=DATE('1. Alapadatok'!$C$17,'1. Alapadatok'!$D$18,'1. Alapadatok'!$C$19),$C21*'1. Alapadatok'!$C$11,"-"))</f>
        <v>2.46</v>
      </c>
      <c r="E21" s="150"/>
      <c r="F21" s="184"/>
      <c r="G21" s="185"/>
    </row>
    <row r="22" spans="1:7" ht="20.100000000000001" customHeight="1" x14ac:dyDescent="0.25">
      <c r="B22" s="17">
        <v>9</v>
      </c>
      <c r="C22" s="152"/>
      <c r="D22" s="152"/>
      <c r="E22" s="152"/>
      <c r="F22" s="184"/>
      <c r="G22" s="185"/>
    </row>
    <row r="23" spans="1:7" ht="20.100000000000001" customHeight="1" x14ac:dyDescent="0.25">
      <c r="B23" s="40">
        <v>10</v>
      </c>
      <c r="C23" s="152"/>
      <c r="D23" s="152"/>
      <c r="E23" s="152"/>
      <c r="F23" s="184"/>
      <c r="G23" s="185"/>
    </row>
    <row r="24" spans="1:7" ht="20.100000000000001" customHeight="1" x14ac:dyDescent="0.25">
      <c r="A24" s="85">
        <v>8.5</v>
      </c>
      <c r="B24" s="14">
        <v>11</v>
      </c>
      <c r="C24" s="150">
        <f t="shared" si="0"/>
        <v>8.5</v>
      </c>
      <c r="D24" s="150">
        <f>IF(DATE($C$7,$D$9,$B24)&gt;=DATE('1. Alapadatok'!$C$13,'1. Alapadatok'!$D$14,'1. Alapadatok'!$C$15),IF(DATE($C$7,$D$9,$B24)&lt;=DATE('1. Alapadatok'!$C$17,'1. Alapadatok'!$D$18,'1. Alapadatok'!$C$19),$C24*'1. Alapadatok'!$C$11,"-"))</f>
        <v>3.4849999999999999</v>
      </c>
      <c r="E24" s="150"/>
      <c r="F24" s="184"/>
      <c r="G24" s="185"/>
    </row>
    <row r="25" spans="1:7" ht="20.100000000000001" customHeight="1" x14ac:dyDescent="0.25">
      <c r="A25" s="85">
        <v>8.5</v>
      </c>
      <c r="B25" s="14">
        <v>12</v>
      </c>
      <c r="C25" s="150">
        <f t="shared" si="0"/>
        <v>8.5</v>
      </c>
      <c r="D25" s="150">
        <f>IF(DATE($C$7,$D$9,$B25)&gt;=DATE('1. Alapadatok'!$C$13,'1. Alapadatok'!$D$14,'1. Alapadatok'!$C$15),IF(DATE($C$7,$D$9,$B25)&lt;=DATE('1. Alapadatok'!$C$17,'1. Alapadatok'!$D$18,'1. Alapadatok'!$C$19),$C25*'1. Alapadatok'!$C$11,"-"))</f>
        <v>3.4849999999999999</v>
      </c>
      <c r="E25" s="150"/>
      <c r="F25" s="184"/>
      <c r="G25" s="185"/>
    </row>
    <row r="26" spans="1:7" ht="20.100000000000001" customHeight="1" x14ac:dyDescent="0.25">
      <c r="A26" s="85">
        <v>8.5</v>
      </c>
      <c r="B26" s="14">
        <v>13</v>
      </c>
      <c r="C26" s="150">
        <f t="shared" si="0"/>
        <v>8.5</v>
      </c>
      <c r="D26" s="150">
        <f>IF(DATE($C$7,$D$9,$B26)&gt;=DATE('1. Alapadatok'!$C$13,'1. Alapadatok'!$D$14,'1. Alapadatok'!$C$15),IF(DATE($C$7,$D$9,$B26)&lt;=DATE('1. Alapadatok'!$C$17,'1. Alapadatok'!$D$18,'1. Alapadatok'!$C$19),$C26*'1. Alapadatok'!$C$11,"-"))</f>
        <v>3.4849999999999999</v>
      </c>
      <c r="E26" s="150"/>
      <c r="F26" s="184"/>
      <c r="G26" s="185"/>
    </row>
    <row r="27" spans="1:7" ht="20.100000000000001" customHeight="1" x14ac:dyDescent="0.25">
      <c r="A27" s="85">
        <v>8.5</v>
      </c>
      <c r="B27" s="14">
        <v>14</v>
      </c>
      <c r="C27" s="150">
        <f t="shared" si="0"/>
        <v>8.5</v>
      </c>
      <c r="D27" s="150">
        <f>IF(DATE($C$7,$D$9,$B27)&gt;=DATE('1. Alapadatok'!$C$13,'1. Alapadatok'!$D$14,'1. Alapadatok'!$C$15),IF(DATE($C$7,$D$9,$B27)&lt;=DATE('1. Alapadatok'!$C$17,'1. Alapadatok'!$D$18,'1. Alapadatok'!$C$19),$C27*'1. Alapadatok'!$C$11,"-"))</f>
        <v>3.4849999999999999</v>
      </c>
      <c r="E27" s="150"/>
      <c r="F27" s="184"/>
      <c r="G27" s="185"/>
    </row>
    <row r="28" spans="1:7" ht="20.100000000000001" customHeight="1" x14ac:dyDescent="0.25">
      <c r="A28" s="85">
        <v>6</v>
      </c>
      <c r="B28" s="14">
        <v>15</v>
      </c>
      <c r="C28" s="150">
        <f t="shared" si="0"/>
        <v>6</v>
      </c>
      <c r="D28" s="150">
        <f>IF(DATE($C$7,$D$9,$B28)&gt;=DATE('1. Alapadatok'!$C$13,'1. Alapadatok'!$D$14,'1. Alapadatok'!$C$15),IF(DATE($C$7,$D$9,$B28)&lt;=DATE('1. Alapadatok'!$C$17,'1. Alapadatok'!$D$18,'1. Alapadatok'!$C$19),$C28*'1. Alapadatok'!$C$11,"-"))</f>
        <v>2.46</v>
      </c>
      <c r="E28" s="150"/>
      <c r="F28" s="184"/>
      <c r="G28" s="185"/>
    </row>
    <row r="29" spans="1:7" ht="20.100000000000001" customHeight="1" x14ac:dyDescent="0.25">
      <c r="B29" s="40">
        <v>16</v>
      </c>
      <c r="C29" s="152"/>
      <c r="D29" s="152"/>
      <c r="E29" s="152"/>
      <c r="F29" s="184"/>
      <c r="G29" s="185"/>
    </row>
    <row r="30" spans="1:7" ht="20.100000000000001" customHeight="1" x14ac:dyDescent="0.25">
      <c r="B30" s="40">
        <v>17</v>
      </c>
      <c r="C30" s="152"/>
      <c r="D30" s="152"/>
      <c r="E30" s="152"/>
      <c r="F30" s="184"/>
      <c r="G30" s="185"/>
    </row>
    <row r="31" spans="1:7" ht="20.100000000000001" customHeight="1" x14ac:dyDescent="0.25">
      <c r="A31" s="85">
        <v>8.5</v>
      </c>
      <c r="B31" s="14">
        <v>18</v>
      </c>
      <c r="C31" s="150">
        <f t="shared" si="0"/>
        <v>8.5</v>
      </c>
      <c r="D31" s="150">
        <f>IF(DATE($C$7,$D$9,$B31)&gt;=DATE('1. Alapadatok'!$C$13,'1. Alapadatok'!$D$14,'1. Alapadatok'!$C$15),IF(DATE($C$7,$D$9,$B31)&lt;=DATE('1. Alapadatok'!$C$17,'1. Alapadatok'!$D$18,'1. Alapadatok'!$C$19),$C31*'1. Alapadatok'!$C$11,"-"))</f>
        <v>3.4849999999999999</v>
      </c>
      <c r="E31" s="150"/>
      <c r="F31" s="184"/>
      <c r="G31" s="185"/>
    </row>
    <row r="32" spans="1:7" ht="20.100000000000001" customHeight="1" x14ac:dyDescent="0.25">
      <c r="A32" s="85">
        <v>8.5</v>
      </c>
      <c r="B32" s="14">
        <v>19</v>
      </c>
      <c r="C32" s="150">
        <f t="shared" si="0"/>
        <v>8.5</v>
      </c>
      <c r="D32" s="150">
        <f>IF(DATE($C$7,$D$9,$B32)&gt;=DATE('1. Alapadatok'!$C$13,'1. Alapadatok'!$D$14,'1. Alapadatok'!$C$15),IF(DATE($C$7,$D$9,$B32)&lt;=DATE('1. Alapadatok'!$C$17,'1. Alapadatok'!$D$18,'1. Alapadatok'!$C$19),$C32*'1. Alapadatok'!$C$11,"-"))</f>
        <v>3.4849999999999999</v>
      </c>
      <c r="E32" s="150"/>
      <c r="F32" s="184"/>
      <c r="G32" s="185"/>
    </row>
    <row r="33" spans="1:7" ht="20.100000000000001" customHeight="1" x14ac:dyDescent="0.25">
      <c r="A33" s="85">
        <v>8.5</v>
      </c>
      <c r="B33" s="14">
        <v>20</v>
      </c>
      <c r="C33" s="150">
        <f t="shared" si="0"/>
        <v>8.5</v>
      </c>
      <c r="D33" s="150">
        <f>IF(DATE($C$7,$D$9,$B33)&gt;=DATE('1. Alapadatok'!$C$13,'1. Alapadatok'!$D$14,'1. Alapadatok'!$C$15),IF(DATE($C$7,$D$9,$B33)&lt;=DATE('1. Alapadatok'!$C$17,'1. Alapadatok'!$D$18,'1. Alapadatok'!$C$19),$C33*'1. Alapadatok'!$C$11,"-"))</f>
        <v>3.4849999999999999</v>
      </c>
      <c r="E33" s="150"/>
      <c r="F33" s="184"/>
      <c r="G33" s="185"/>
    </row>
    <row r="34" spans="1:7" ht="20.100000000000001" customHeight="1" x14ac:dyDescent="0.25">
      <c r="A34" s="85">
        <v>8.5</v>
      </c>
      <c r="B34" s="14">
        <v>21</v>
      </c>
      <c r="C34" s="150">
        <f t="shared" si="0"/>
        <v>8.5</v>
      </c>
      <c r="D34" s="150">
        <f>IF(DATE($C$7,$D$9,$B34)&gt;=DATE('1. Alapadatok'!$C$13,'1. Alapadatok'!$D$14,'1. Alapadatok'!$C$15),IF(DATE($C$7,$D$9,$B34)&lt;=DATE('1. Alapadatok'!$C$17,'1. Alapadatok'!$D$18,'1. Alapadatok'!$C$19),$C34*'1. Alapadatok'!$C$11,"-"))</f>
        <v>3.4849999999999999</v>
      </c>
      <c r="E34" s="150"/>
      <c r="F34" s="184"/>
      <c r="G34" s="185"/>
    </row>
    <row r="35" spans="1:7" ht="20.100000000000001" customHeight="1" x14ac:dyDescent="0.25">
      <c r="A35" s="85">
        <v>6</v>
      </c>
      <c r="B35" s="14">
        <v>22</v>
      </c>
      <c r="C35" s="150">
        <f t="shared" si="0"/>
        <v>6</v>
      </c>
      <c r="D35" s="150">
        <f>IF(DATE($C$7,$D$9,$B35)&gt;=DATE('1. Alapadatok'!$C$13,'1. Alapadatok'!$D$14,'1. Alapadatok'!$C$15),IF(DATE($C$7,$D$9,$B35)&lt;=DATE('1. Alapadatok'!$C$17,'1. Alapadatok'!$D$18,'1. Alapadatok'!$C$19),$C35*'1. Alapadatok'!$C$11,"-"))</f>
        <v>2.46</v>
      </c>
      <c r="E35" s="150"/>
      <c r="F35" s="184"/>
      <c r="G35" s="185"/>
    </row>
    <row r="36" spans="1:7" ht="20.100000000000001" customHeight="1" x14ac:dyDescent="0.25">
      <c r="B36" s="17">
        <v>23</v>
      </c>
      <c r="C36" s="152"/>
      <c r="D36" s="152"/>
      <c r="E36" s="152"/>
      <c r="F36" s="184"/>
      <c r="G36" s="185"/>
    </row>
    <row r="37" spans="1:7" ht="20.100000000000001" customHeight="1" x14ac:dyDescent="0.25">
      <c r="B37" s="17">
        <v>24</v>
      </c>
      <c r="C37" s="152"/>
      <c r="D37" s="152"/>
      <c r="E37" s="152"/>
      <c r="F37" s="184"/>
      <c r="G37" s="185"/>
    </row>
    <row r="38" spans="1:7" ht="20.100000000000001" customHeight="1" x14ac:dyDescent="0.25">
      <c r="A38" s="85">
        <v>8.5</v>
      </c>
      <c r="B38" s="14">
        <v>25</v>
      </c>
      <c r="C38" s="150">
        <f t="shared" si="0"/>
        <v>8.5</v>
      </c>
      <c r="D38" s="150">
        <f>IF(DATE($C$7,$D$9,$B38)&gt;=DATE('1. Alapadatok'!$C$13,'1. Alapadatok'!$D$14,'1. Alapadatok'!$C$15),IF(DATE($C$7,$D$9,$B38)&lt;=DATE('1. Alapadatok'!$C$17,'1. Alapadatok'!$D$18,'1. Alapadatok'!$C$19),$C38*'1. Alapadatok'!$C$11,"-"))</f>
        <v>3.4849999999999999</v>
      </c>
      <c r="E38" s="150"/>
      <c r="F38" s="184"/>
      <c r="G38" s="185"/>
    </row>
    <row r="39" spans="1:7" ht="20.100000000000001" customHeight="1" x14ac:dyDescent="0.25">
      <c r="A39" s="85">
        <v>8.5</v>
      </c>
      <c r="B39" s="14">
        <v>26</v>
      </c>
      <c r="C39" s="150">
        <f t="shared" si="0"/>
        <v>8.5</v>
      </c>
      <c r="D39" s="150">
        <f>IF(DATE($C$7,$D$9,$B39)&gt;=DATE('1. Alapadatok'!$C$13,'1. Alapadatok'!$D$14,'1. Alapadatok'!$C$15),IF(DATE($C$7,$D$9,$B39)&lt;=DATE('1. Alapadatok'!$C$17,'1. Alapadatok'!$D$18,'1. Alapadatok'!$C$19),$C39*'1. Alapadatok'!$C$11,"-"))</f>
        <v>3.4849999999999999</v>
      </c>
      <c r="E39" s="150"/>
      <c r="F39" s="184"/>
      <c r="G39" s="185"/>
    </row>
    <row r="40" spans="1:7" ht="20.100000000000001" customHeight="1" x14ac:dyDescent="0.25">
      <c r="A40" s="85">
        <v>8.5</v>
      </c>
      <c r="B40" s="14">
        <v>27</v>
      </c>
      <c r="C40" s="150">
        <f t="shared" si="0"/>
        <v>8.5</v>
      </c>
      <c r="D40" s="150">
        <f>IF(DATE($C$7,$D$9,$B40)&gt;=DATE('1. Alapadatok'!$C$13,'1. Alapadatok'!$D$14,'1. Alapadatok'!$C$15),IF(DATE($C$7,$D$9,$B40)&lt;=DATE('1. Alapadatok'!$C$17,'1. Alapadatok'!$D$18,'1. Alapadatok'!$C$19),$C40*'1. Alapadatok'!$C$11,"-"))</f>
        <v>3.4849999999999999</v>
      </c>
      <c r="E40" s="150"/>
      <c r="F40" s="184"/>
      <c r="G40" s="185"/>
    </row>
    <row r="41" spans="1:7" ht="20.100000000000001" customHeight="1" x14ac:dyDescent="0.25">
      <c r="A41" s="85">
        <v>8.5</v>
      </c>
      <c r="B41" s="14">
        <v>28</v>
      </c>
      <c r="C41" s="150">
        <f t="shared" si="0"/>
        <v>8.5</v>
      </c>
      <c r="D41" s="150">
        <f>IF(DATE($C$7,$D$9,$B41)&gt;=DATE('1. Alapadatok'!$C$13,'1. Alapadatok'!$D$14,'1. Alapadatok'!$C$15),IF(DATE($C$7,$D$9,$B41)&lt;=DATE('1. Alapadatok'!$C$17,'1. Alapadatok'!$D$18,'1. Alapadatok'!$C$19),$C41*'1. Alapadatok'!$C$11,"-"))</f>
        <v>3.4849999999999999</v>
      </c>
      <c r="E41" s="150"/>
      <c r="F41" s="184"/>
      <c r="G41" s="185"/>
    </row>
    <row r="42" spans="1:7" ht="20.100000000000001" customHeight="1" x14ac:dyDescent="0.25">
      <c r="B42" s="14"/>
      <c r="C42" s="150"/>
      <c r="D42" s="150"/>
      <c r="E42" s="150"/>
      <c r="F42" s="184"/>
      <c r="G42" s="185"/>
    </row>
    <row r="43" spans="1:7" ht="20.100000000000001" customHeight="1" x14ac:dyDescent="0.25">
      <c r="B43" s="14"/>
      <c r="C43" s="150"/>
      <c r="D43" s="150"/>
      <c r="E43" s="150"/>
      <c r="F43" s="184"/>
      <c r="G43" s="185"/>
    </row>
    <row r="44" spans="1:7" ht="20.100000000000001" customHeight="1" thickBot="1" x14ac:dyDescent="0.3">
      <c r="B44" s="14"/>
      <c r="C44" s="150"/>
      <c r="D44" s="150"/>
      <c r="E44" s="150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160</v>
      </c>
      <c r="D45" s="124">
        <f>SUM(D14:D44)-SUMIFS(D14:D44,E14:E44,"Nem releváns")-SUMIFS(D14:D44,E14:E44,'1. Alapadatok'!L73)-SUMIFS(D14:D44,E14:E44,'1. Alapadatok'!L74)-SUMIFS(D14:D44,E14:E44,'1. Alapadatok'!L75)</f>
        <v>65.599999999999994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0.41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58" spans="2:7" ht="15.75" x14ac:dyDescent="0.25">
      <c r="B58" s="1"/>
      <c r="C58" s="1"/>
      <c r="D58" s="1"/>
      <c r="E58" s="8"/>
      <c r="F58" s="23"/>
      <c r="G58" s="23"/>
    </row>
    <row r="59" spans="2:7" ht="15.75" x14ac:dyDescent="0.25">
      <c r="B59" s="1"/>
      <c r="C59" s="1"/>
      <c r="D59" s="1"/>
      <c r="E59" s="1"/>
      <c r="F59" s="39"/>
      <c r="G59" s="39"/>
    </row>
    <row r="60" spans="2:7" ht="15.75" x14ac:dyDescent="0.25">
      <c r="B60" s="1"/>
      <c r="C60" s="1"/>
      <c r="D60" s="1"/>
      <c r="E60" s="1"/>
      <c r="F60" s="39"/>
      <c r="G60" s="39"/>
    </row>
    <row r="61" spans="2:7" ht="15.75" x14ac:dyDescent="0.25">
      <c r="B61" s="1"/>
      <c r="C61" s="7"/>
      <c r="D61" s="7"/>
      <c r="E61" s="9"/>
      <c r="F61" s="32"/>
      <c r="G61" s="33"/>
    </row>
    <row r="62" spans="2:7" ht="15.75" x14ac:dyDescent="0.25">
      <c r="B62" s="1"/>
      <c r="C62" s="32"/>
      <c r="D62" s="32"/>
      <c r="E62" s="33"/>
      <c r="F62" s="21"/>
      <c r="G62" s="23"/>
    </row>
    <row r="63" spans="2:7" ht="15.75" x14ac:dyDescent="0.25">
      <c r="B63" s="1"/>
      <c r="C63" s="21"/>
      <c r="D63" s="21"/>
      <c r="E63" s="52"/>
      <c r="F63" s="6"/>
      <c r="G63" s="6"/>
    </row>
    <row r="64" spans="2:7" x14ac:dyDescent="0.25">
      <c r="B64" s="1"/>
      <c r="C64" s="1"/>
      <c r="D64" s="1"/>
      <c r="E64" s="90" t="s">
        <v>46</v>
      </c>
      <c r="F64" s="6"/>
      <c r="G64" s="6"/>
    </row>
    <row r="65" spans="2:7" x14ac:dyDescent="0.25">
      <c r="B65" s="1"/>
      <c r="C65" s="1"/>
      <c r="D65" s="1"/>
      <c r="E65" s="90" t="s">
        <v>62</v>
      </c>
      <c r="F65" s="1"/>
      <c r="G65" s="1"/>
    </row>
    <row r="66" spans="2:7" x14ac:dyDescent="0.25">
      <c r="B66" s="1"/>
      <c r="C66" s="1"/>
      <c r="D66" s="1"/>
      <c r="E66" s="90" t="s">
        <v>63</v>
      </c>
      <c r="F66" s="1"/>
      <c r="G66" s="1"/>
    </row>
    <row r="67" spans="2:7" x14ac:dyDescent="0.25">
      <c r="E67" s="90" t="s">
        <v>47</v>
      </c>
    </row>
    <row r="68" spans="2:7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9B65A1EE-1345-454C-84EA-288BD83FEEBD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83AFB82D-7965-4139-9F5D-E7FA772D4FCD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G68"/>
  <sheetViews>
    <sheetView topLeftCell="A13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36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3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A14" s="85">
        <v>6</v>
      </c>
      <c r="B14" s="16">
        <v>1</v>
      </c>
      <c r="C14" s="150">
        <f t="shared" ref="C14:C42" si="0">IF(AND(E14&lt;&gt;$E$64,E14&lt;&gt;$E$65,E14&lt;&gt;$E$66,E14&lt;&gt;$E$67,E14&lt;&gt;$E$68),A14,0)</f>
        <v>6</v>
      </c>
      <c r="D14" s="150">
        <f>IF(DATE($C$7,$D$9,$B14)&gt;=DATE('1. Alapadatok'!$C$13,'1. Alapadatok'!$D$14,'1. Alapadatok'!$C$15),IF(DATE($C$7,$D$9,$B14)&lt;=DATE('1. Alapadatok'!$C$17,'1. Alapadatok'!$D$18,'1. Alapadatok'!$C$19),$C14*'1. Alapadatok'!$C$11,"-"))</f>
        <v>2.46</v>
      </c>
      <c r="E14" s="149"/>
      <c r="F14" s="182" t="s">
        <v>102</v>
      </c>
      <c r="G14" s="183"/>
    </row>
    <row r="15" spans="1:7" ht="20.100000000000001" customHeight="1" x14ac:dyDescent="0.25">
      <c r="B15" s="40">
        <v>2</v>
      </c>
      <c r="C15" s="152"/>
      <c r="D15" s="152"/>
      <c r="E15" s="152"/>
      <c r="F15" s="184"/>
      <c r="G15" s="185"/>
    </row>
    <row r="16" spans="1:7" ht="20.100000000000001" customHeight="1" x14ac:dyDescent="0.25">
      <c r="B16" s="40">
        <v>3</v>
      </c>
      <c r="C16" s="152"/>
      <c r="D16" s="152"/>
      <c r="E16" s="152"/>
      <c r="F16" s="184"/>
      <c r="G16" s="185"/>
    </row>
    <row r="17" spans="1:7" ht="20.100000000000001" customHeight="1" x14ac:dyDescent="0.25">
      <c r="A17" s="85">
        <v>8.5</v>
      </c>
      <c r="B17" s="14">
        <v>4</v>
      </c>
      <c r="C17" s="149">
        <f t="shared" si="0"/>
        <v>8.5</v>
      </c>
      <c r="D17" s="149">
        <f>IF(DATE($C$7,$D$9,$B17)&gt;=DATE('1. Alapadatok'!$C$13,'1. Alapadatok'!$D$14,'1. Alapadatok'!$C$15),IF(DATE($C$7,$D$9,$B17)&lt;=DATE('1. Alapadatok'!$C$17,'1. Alapadatok'!$D$18,'1. Alapadatok'!$C$19),$C17*'1. Alapadatok'!$C$11,"-"))</f>
        <v>3.4849999999999999</v>
      </c>
      <c r="E17" s="149"/>
      <c r="F17" s="184"/>
      <c r="G17" s="185"/>
    </row>
    <row r="18" spans="1:7" ht="20.100000000000001" customHeight="1" x14ac:dyDescent="0.25">
      <c r="A18" s="85">
        <v>8.5</v>
      </c>
      <c r="B18" s="14">
        <v>5</v>
      </c>
      <c r="C18" s="149">
        <f t="shared" si="0"/>
        <v>8.5</v>
      </c>
      <c r="D18" s="149">
        <f>IF(DATE($C$7,$D$9,$B18)&gt;=DATE('1. Alapadatok'!$C$13,'1. Alapadatok'!$D$14,'1. Alapadatok'!$C$15),IF(DATE($C$7,$D$9,$B18)&lt;=DATE('1. Alapadatok'!$C$17,'1. Alapadatok'!$D$18,'1. Alapadatok'!$C$19),$C18*'1. Alapadatok'!$C$11,"-"))</f>
        <v>3.4849999999999999</v>
      </c>
      <c r="E18" s="149"/>
      <c r="F18" s="184"/>
      <c r="G18" s="185"/>
    </row>
    <row r="19" spans="1:7" ht="20.100000000000001" customHeight="1" x14ac:dyDescent="0.25">
      <c r="A19" s="85">
        <v>8.5</v>
      </c>
      <c r="B19" s="14">
        <v>6</v>
      </c>
      <c r="C19" s="149">
        <f t="shared" si="0"/>
        <v>8.5</v>
      </c>
      <c r="D19" s="149">
        <f>IF(DATE($C$7,$D$9,$B19)&gt;=DATE('1. Alapadatok'!$C$13,'1. Alapadatok'!$D$14,'1. Alapadatok'!$C$15),IF(DATE($C$7,$D$9,$B19)&lt;=DATE('1. Alapadatok'!$C$17,'1. Alapadatok'!$D$18,'1. Alapadatok'!$C$19),$C19*'1. Alapadatok'!$C$11,"-"))</f>
        <v>3.4849999999999999</v>
      </c>
      <c r="E19" s="149"/>
      <c r="F19" s="184"/>
      <c r="G19" s="185"/>
    </row>
    <row r="20" spans="1:7" ht="20.100000000000001" customHeight="1" x14ac:dyDescent="0.25">
      <c r="A20" s="85">
        <v>8.5</v>
      </c>
      <c r="B20" s="14">
        <v>7</v>
      </c>
      <c r="C20" s="149">
        <f t="shared" si="0"/>
        <v>8.5</v>
      </c>
      <c r="D20" s="149">
        <f>IF(DATE($C$7,$D$9,$B20)&gt;=DATE('1. Alapadatok'!$C$13,'1. Alapadatok'!$D$14,'1. Alapadatok'!$C$15),IF(DATE($C$7,$D$9,$B20)&lt;=DATE('1. Alapadatok'!$C$17,'1. Alapadatok'!$D$18,'1. Alapadatok'!$C$19),$C20*'1. Alapadatok'!$C$11,"-"))</f>
        <v>3.4849999999999999</v>
      </c>
      <c r="E20" s="149"/>
      <c r="F20" s="184"/>
      <c r="G20" s="185"/>
    </row>
    <row r="21" spans="1:7" ht="20.100000000000001" customHeight="1" x14ac:dyDescent="0.25">
      <c r="A21" s="85">
        <v>6</v>
      </c>
      <c r="B21" s="14">
        <v>8</v>
      </c>
      <c r="C21" s="149">
        <f t="shared" si="0"/>
        <v>6</v>
      </c>
      <c r="D21" s="149">
        <f>IF(DATE($C$7,$D$9,$B21)&gt;=DATE('1. Alapadatok'!$C$13,'1. Alapadatok'!$D$14,'1. Alapadatok'!$C$15),IF(DATE($C$7,$D$9,$B21)&lt;=DATE('1. Alapadatok'!$C$17,'1. Alapadatok'!$D$18,'1. Alapadatok'!$C$19),$C21*'1. Alapadatok'!$C$11,"-"))</f>
        <v>2.46</v>
      </c>
      <c r="E21" s="149"/>
      <c r="F21" s="184"/>
      <c r="G21" s="185"/>
    </row>
    <row r="22" spans="1:7" ht="20.100000000000001" customHeight="1" x14ac:dyDescent="0.25">
      <c r="B22" s="17">
        <v>9</v>
      </c>
      <c r="C22" s="152"/>
      <c r="D22" s="152"/>
      <c r="E22" s="152"/>
      <c r="F22" s="184"/>
      <c r="G22" s="185"/>
    </row>
    <row r="23" spans="1:7" ht="20.100000000000001" customHeight="1" x14ac:dyDescent="0.25">
      <c r="B23" s="40">
        <v>10</v>
      </c>
      <c r="C23" s="152"/>
      <c r="D23" s="152"/>
      <c r="E23" s="152"/>
      <c r="F23" s="184"/>
      <c r="G23" s="185"/>
    </row>
    <row r="24" spans="1:7" ht="20.100000000000001" customHeight="1" x14ac:dyDescent="0.25">
      <c r="A24" s="85">
        <v>8.5</v>
      </c>
      <c r="B24" s="14">
        <v>11</v>
      </c>
      <c r="C24" s="150">
        <f t="shared" si="0"/>
        <v>8.5</v>
      </c>
      <c r="D24" s="150">
        <f>IF(DATE($C$7,$D$9,$B24)&gt;=DATE('1. Alapadatok'!$C$13,'1. Alapadatok'!$D$14,'1. Alapadatok'!$C$15),IF(DATE($C$7,$D$9,$B24)&lt;=DATE('1. Alapadatok'!$C$17,'1. Alapadatok'!$D$18,'1. Alapadatok'!$C$19),$C24*'1. Alapadatok'!$C$11,"-"))</f>
        <v>3.4849999999999999</v>
      </c>
      <c r="E24" s="149"/>
      <c r="F24" s="184"/>
      <c r="G24" s="185"/>
    </row>
    <row r="25" spans="1:7" ht="20.100000000000001" customHeight="1" x14ac:dyDescent="0.25">
      <c r="A25" s="85">
        <v>8.5</v>
      </c>
      <c r="B25" s="14">
        <v>12</v>
      </c>
      <c r="C25" s="150">
        <f t="shared" si="0"/>
        <v>8.5</v>
      </c>
      <c r="D25" s="150">
        <f>IF(DATE($C$7,$D$9,$B25)&gt;=DATE('1. Alapadatok'!$C$13,'1. Alapadatok'!$D$14,'1. Alapadatok'!$C$15),IF(DATE($C$7,$D$9,$B25)&lt;=DATE('1. Alapadatok'!$C$17,'1. Alapadatok'!$D$18,'1. Alapadatok'!$C$19),$C25*'1. Alapadatok'!$C$11,"-"))</f>
        <v>3.4849999999999999</v>
      </c>
      <c r="E25" s="149"/>
      <c r="F25" s="184"/>
      <c r="G25" s="185"/>
    </row>
    <row r="26" spans="1:7" ht="20.100000000000001" customHeight="1" x14ac:dyDescent="0.25">
      <c r="A26" s="85">
        <v>8.5</v>
      </c>
      <c r="B26" s="14">
        <v>13</v>
      </c>
      <c r="C26" s="150">
        <f t="shared" si="0"/>
        <v>8.5</v>
      </c>
      <c r="D26" s="150">
        <f>IF(DATE($C$7,$D$9,$B26)&gt;=DATE('1. Alapadatok'!$C$13,'1. Alapadatok'!$D$14,'1. Alapadatok'!$C$15),IF(DATE($C$7,$D$9,$B26)&lt;=DATE('1. Alapadatok'!$C$17,'1. Alapadatok'!$D$18,'1. Alapadatok'!$C$19),$C26*'1. Alapadatok'!$C$11,"-"))</f>
        <v>3.4849999999999999</v>
      </c>
      <c r="E26" s="149"/>
      <c r="F26" s="184"/>
      <c r="G26" s="185"/>
    </row>
    <row r="27" spans="1:7" ht="20.100000000000001" customHeight="1" x14ac:dyDescent="0.25">
      <c r="A27" s="85">
        <v>8.5</v>
      </c>
      <c r="B27" s="14">
        <v>14</v>
      </c>
      <c r="C27" s="150">
        <f t="shared" si="0"/>
        <v>8.5</v>
      </c>
      <c r="D27" s="150">
        <f>IF(DATE($C$7,$D$9,$B27)&gt;=DATE('1. Alapadatok'!$C$13,'1. Alapadatok'!$D$14,'1. Alapadatok'!$C$15),IF(DATE($C$7,$D$9,$B27)&lt;=DATE('1. Alapadatok'!$C$17,'1. Alapadatok'!$D$18,'1. Alapadatok'!$C$19),$C27*'1. Alapadatok'!$C$11,"-"))</f>
        <v>3.4849999999999999</v>
      </c>
      <c r="E27" s="149"/>
      <c r="F27" s="184"/>
      <c r="G27" s="185"/>
    </row>
    <row r="28" spans="1:7" ht="20.100000000000001" customHeight="1" x14ac:dyDescent="0.25">
      <c r="B28" s="40">
        <v>15</v>
      </c>
      <c r="C28" s="152"/>
      <c r="D28" s="152"/>
      <c r="E28" s="152"/>
      <c r="F28" s="184"/>
      <c r="G28" s="185"/>
    </row>
    <row r="29" spans="1:7" ht="20.100000000000001" customHeight="1" x14ac:dyDescent="0.25">
      <c r="B29" s="17">
        <v>16</v>
      </c>
      <c r="C29" s="152"/>
      <c r="D29" s="152"/>
      <c r="E29" s="152"/>
      <c r="F29" s="184"/>
      <c r="G29" s="185"/>
    </row>
    <row r="30" spans="1:7" ht="20.100000000000001" customHeight="1" x14ac:dyDescent="0.25">
      <c r="B30" s="40">
        <v>17</v>
      </c>
      <c r="C30" s="152"/>
      <c r="D30" s="152"/>
      <c r="E30" s="152"/>
      <c r="F30" s="184"/>
      <c r="G30" s="185"/>
    </row>
    <row r="31" spans="1:7" ht="20.100000000000001" customHeight="1" x14ac:dyDescent="0.25">
      <c r="A31" s="85">
        <v>8.5</v>
      </c>
      <c r="B31" s="14">
        <v>18</v>
      </c>
      <c r="C31" s="150">
        <f t="shared" si="0"/>
        <v>8.5</v>
      </c>
      <c r="D31" s="150">
        <f>IF(DATE($C$7,$D$9,$B31)&gt;=DATE('1. Alapadatok'!$C$13,'1. Alapadatok'!$D$14,'1. Alapadatok'!$C$15),IF(DATE($C$7,$D$9,$B31)&lt;=DATE('1. Alapadatok'!$C$17,'1. Alapadatok'!$D$18,'1. Alapadatok'!$C$19),$C31*'1. Alapadatok'!$C$11,"-"))</f>
        <v>3.4849999999999999</v>
      </c>
      <c r="E31" s="149"/>
      <c r="F31" s="184"/>
      <c r="G31" s="185"/>
    </row>
    <row r="32" spans="1:7" ht="20.100000000000001" customHeight="1" x14ac:dyDescent="0.25">
      <c r="A32" s="85">
        <v>8.5</v>
      </c>
      <c r="B32" s="14">
        <v>19</v>
      </c>
      <c r="C32" s="150">
        <f t="shared" si="0"/>
        <v>8.5</v>
      </c>
      <c r="D32" s="150">
        <f>IF(DATE($C$7,$D$9,$B32)&gt;=DATE('1. Alapadatok'!$C$13,'1. Alapadatok'!$D$14,'1. Alapadatok'!$C$15),IF(DATE($C$7,$D$9,$B32)&lt;=DATE('1. Alapadatok'!$C$17,'1. Alapadatok'!$D$18,'1. Alapadatok'!$C$19),$C32*'1. Alapadatok'!$C$11,"-"))</f>
        <v>3.4849999999999999</v>
      </c>
      <c r="E32" s="149"/>
      <c r="F32" s="184"/>
      <c r="G32" s="185"/>
    </row>
    <row r="33" spans="1:7" ht="20.100000000000001" customHeight="1" x14ac:dyDescent="0.25">
      <c r="A33" s="85">
        <v>8.5</v>
      </c>
      <c r="B33" s="14">
        <v>20</v>
      </c>
      <c r="C33" s="150">
        <f t="shared" si="0"/>
        <v>8.5</v>
      </c>
      <c r="D33" s="150">
        <f>IF(DATE($C$7,$D$9,$B33)&gt;=DATE('1. Alapadatok'!$C$13,'1. Alapadatok'!$D$14,'1. Alapadatok'!$C$15),IF(DATE($C$7,$D$9,$B33)&lt;=DATE('1. Alapadatok'!$C$17,'1. Alapadatok'!$D$18,'1. Alapadatok'!$C$19),$C33*'1. Alapadatok'!$C$11,"-"))</f>
        <v>3.4849999999999999</v>
      </c>
      <c r="E33" s="149"/>
      <c r="F33" s="184"/>
      <c r="G33" s="185"/>
    </row>
    <row r="34" spans="1:7" ht="20.100000000000001" customHeight="1" x14ac:dyDescent="0.25">
      <c r="A34" s="85">
        <v>8.5</v>
      </c>
      <c r="B34" s="14">
        <v>21</v>
      </c>
      <c r="C34" s="150">
        <f t="shared" si="0"/>
        <v>8.5</v>
      </c>
      <c r="D34" s="150">
        <f>IF(DATE($C$7,$D$9,$B34)&gt;=DATE('1. Alapadatok'!$C$13,'1. Alapadatok'!$D$14,'1. Alapadatok'!$C$15),IF(DATE($C$7,$D$9,$B34)&lt;=DATE('1. Alapadatok'!$C$17,'1. Alapadatok'!$D$18,'1. Alapadatok'!$C$19),$C34*'1. Alapadatok'!$C$11,"-"))</f>
        <v>3.4849999999999999</v>
      </c>
      <c r="E34" s="149"/>
      <c r="F34" s="184"/>
      <c r="G34" s="185"/>
    </row>
    <row r="35" spans="1:7" ht="20.100000000000001" customHeight="1" x14ac:dyDescent="0.25">
      <c r="A35" s="85">
        <v>6</v>
      </c>
      <c r="B35" s="14">
        <v>22</v>
      </c>
      <c r="C35" s="150">
        <f t="shared" si="0"/>
        <v>6</v>
      </c>
      <c r="D35" s="150">
        <f>IF(DATE($C$7,$D$9,$B35)&gt;=DATE('1. Alapadatok'!$C$13,'1. Alapadatok'!$D$14,'1. Alapadatok'!$C$15),IF(DATE($C$7,$D$9,$B35)&lt;=DATE('1. Alapadatok'!$C$17,'1. Alapadatok'!$D$18,'1. Alapadatok'!$C$19),$C35*'1. Alapadatok'!$C$11,"-"))</f>
        <v>2.46</v>
      </c>
      <c r="E35" s="149"/>
      <c r="F35" s="184"/>
      <c r="G35" s="185"/>
    </row>
    <row r="36" spans="1:7" ht="20.100000000000001" customHeight="1" x14ac:dyDescent="0.25">
      <c r="B36" s="17">
        <v>23</v>
      </c>
      <c r="C36" s="152"/>
      <c r="D36" s="152"/>
      <c r="E36" s="152"/>
      <c r="F36" s="184"/>
      <c r="G36" s="185"/>
    </row>
    <row r="37" spans="1:7" ht="20.100000000000001" customHeight="1" x14ac:dyDescent="0.25">
      <c r="B37" s="17">
        <v>24</v>
      </c>
      <c r="C37" s="152"/>
      <c r="D37" s="152"/>
      <c r="E37" s="152"/>
      <c r="F37" s="184"/>
      <c r="G37" s="185"/>
    </row>
    <row r="38" spans="1:7" ht="20.100000000000001" customHeight="1" x14ac:dyDescent="0.25">
      <c r="A38" s="85">
        <v>8.5</v>
      </c>
      <c r="B38" s="14">
        <v>25</v>
      </c>
      <c r="C38" s="150">
        <f t="shared" si="0"/>
        <v>8.5</v>
      </c>
      <c r="D38" s="150">
        <f>IF(DATE($C$7,$D$9,$B38)&gt;=DATE('1. Alapadatok'!$C$13,'1. Alapadatok'!$D$14,'1. Alapadatok'!$C$15),IF(DATE($C$7,$D$9,$B38)&lt;=DATE('1. Alapadatok'!$C$17,'1. Alapadatok'!$D$18,'1. Alapadatok'!$C$19),$C38*'1. Alapadatok'!$C$11,"-"))</f>
        <v>3.4849999999999999</v>
      </c>
      <c r="E38" s="149"/>
      <c r="F38" s="184"/>
      <c r="G38" s="185"/>
    </row>
    <row r="39" spans="1:7" ht="20.100000000000001" customHeight="1" x14ac:dyDescent="0.25">
      <c r="A39" s="85">
        <v>8.5</v>
      </c>
      <c r="B39" s="14">
        <v>26</v>
      </c>
      <c r="C39" s="150">
        <f t="shared" si="0"/>
        <v>8.5</v>
      </c>
      <c r="D39" s="150">
        <f>IF(DATE($C$7,$D$9,$B39)&gt;=DATE('1. Alapadatok'!$C$13,'1. Alapadatok'!$D$14,'1. Alapadatok'!$C$15),IF(DATE($C$7,$D$9,$B39)&lt;=DATE('1. Alapadatok'!$C$17,'1. Alapadatok'!$D$18,'1. Alapadatok'!$C$19),$C39*'1. Alapadatok'!$C$11,"-"))</f>
        <v>3.4849999999999999</v>
      </c>
      <c r="E39" s="149"/>
      <c r="F39" s="184"/>
      <c r="G39" s="185"/>
    </row>
    <row r="40" spans="1:7" ht="20.100000000000001" customHeight="1" x14ac:dyDescent="0.25">
      <c r="A40" s="85">
        <v>8.5</v>
      </c>
      <c r="B40" s="14">
        <v>27</v>
      </c>
      <c r="C40" s="150">
        <f t="shared" si="0"/>
        <v>8.5</v>
      </c>
      <c r="D40" s="150">
        <f>IF(DATE($C$7,$D$9,$B40)&gt;=DATE('1. Alapadatok'!$C$13,'1. Alapadatok'!$D$14,'1. Alapadatok'!$C$15),IF(DATE($C$7,$D$9,$B40)&lt;=DATE('1. Alapadatok'!$C$17,'1. Alapadatok'!$D$18,'1. Alapadatok'!$C$19),$C40*'1. Alapadatok'!$C$11,"-"))</f>
        <v>3.4849999999999999</v>
      </c>
      <c r="E40" s="149"/>
      <c r="F40" s="184"/>
      <c r="G40" s="185"/>
    </row>
    <row r="41" spans="1:7" ht="20.100000000000001" customHeight="1" x14ac:dyDescent="0.25">
      <c r="A41" s="85">
        <v>8.5</v>
      </c>
      <c r="B41" s="14">
        <v>28</v>
      </c>
      <c r="C41" s="150">
        <f t="shared" si="0"/>
        <v>8.5</v>
      </c>
      <c r="D41" s="150">
        <f>IF(DATE($C$7,$D$9,$B41)&gt;=DATE('1. Alapadatok'!$C$13,'1. Alapadatok'!$D$14,'1. Alapadatok'!$C$15),IF(DATE($C$7,$D$9,$B41)&lt;=DATE('1. Alapadatok'!$C$17,'1. Alapadatok'!$D$18,'1. Alapadatok'!$C$19),$C41*'1. Alapadatok'!$C$11,"-"))</f>
        <v>3.4849999999999999</v>
      </c>
      <c r="E41" s="149"/>
      <c r="F41" s="184"/>
      <c r="G41" s="185"/>
    </row>
    <row r="42" spans="1:7" ht="20.100000000000001" customHeight="1" x14ac:dyDescent="0.25">
      <c r="A42" s="85">
        <v>6</v>
      </c>
      <c r="B42" s="14">
        <v>29</v>
      </c>
      <c r="C42" s="150">
        <f t="shared" si="0"/>
        <v>6</v>
      </c>
      <c r="D42" s="150">
        <f>IF(DATE($C$7,$D$9,$B42)&gt;=DATE('1. Alapadatok'!$C$13,'1. Alapadatok'!$D$14,'1. Alapadatok'!$C$15),IF(DATE($C$7,$D$9,$B42)&lt;=DATE('1. Alapadatok'!$C$17,'1. Alapadatok'!$D$18,'1. Alapadatok'!$C$19),$C42*'1. Alapadatok'!$C$11,"-"))</f>
        <v>2.46</v>
      </c>
      <c r="E42" s="149"/>
      <c r="F42" s="184"/>
      <c r="G42" s="185"/>
    </row>
    <row r="43" spans="1:7" ht="20.100000000000001" customHeight="1" x14ac:dyDescent="0.25">
      <c r="B43" s="17">
        <v>30</v>
      </c>
      <c r="C43" s="152"/>
      <c r="D43" s="152"/>
      <c r="E43" s="152"/>
      <c r="F43" s="184"/>
      <c r="G43" s="185"/>
    </row>
    <row r="44" spans="1:7" ht="20.100000000000001" customHeight="1" thickBot="1" x14ac:dyDescent="0.3">
      <c r="B44" s="38">
        <v>31</v>
      </c>
      <c r="C44" s="152"/>
      <c r="D44" s="152"/>
      <c r="E44" s="152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160</v>
      </c>
      <c r="D45" s="124">
        <f>SUM(D14:D44)-SUMIFS(D14:D44,E14:E44,"Nem releváns")-SUMIFS(D14:D44,E14:E44,'1. Alapadatok'!L73)-SUMIFS(D14:D44,E14:E44,'1. Alapadatok'!L74)-SUMIFS(D14:D44,E14:E44,'1. Alapadatok'!L75)</f>
        <v>65.599999999999994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0.41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58" spans="2:7" ht="15.75" x14ac:dyDescent="0.25">
      <c r="B58" s="1"/>
      <c r="C58" s="1"/>
      <c r="D58" s="1"/>
      <c r="E58" s="8"/>
      <c r="F58" s="23"/>
      <c r="G58" s="23"/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E2CC4AAD-7806-4E76-A735-059A0B4AEE0C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7E6DB67D-27E7-4B45-BE83-E0D44717FA23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pageSetUpPr fitToPage="1"/>
  </sheetPr>
  <dimension ref="A1:G68"/>
  <sheetViews>
    <sheetView topLeftCell="A14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37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4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B14" s="40">
        <v>1</v>
      </c>
      <c r="C14" s="41"/>
      <c r="D14" s="41"/>
      <c r="E14" s="41"/>
      <c r="F14" s="182" t="s">
        <v>102</v>
      </c>
      <c r="G14" s="183"/>
    </row>
    <row r="15" spans="1:7" ht="20.100000000000001" customHeight="1" x14ac:dyDescent="0.25">
      <c r="A15" s="85">
        <v>8.5</v>
      </c>
      <c r="B15" s="14">
        <v>2</v>
      </c>
      <c r="C15" s="15">
        <f t="shared" ref="C15:C43" si="0">IF(AND(E15&lt;&gt;$E$64,E15&lt;&gt;$E$65,E15&lt;&gt;$E$66,E15&lt;&gt;$E$67,E15&lt;&gt;$E$68),A15,0)</f>
        <v>8.5</v>
      </c>
      <c r="D15" s="15">
        <f>IF(DATE($C$7,$D$9,$B15)&gt;=DATE('1. Alapadatok'!$C$13,'1. Alapadatok'!$D$14,'1. Alapadatok'!$C$15),IF(DATE($C$7,$D$9,$B15)&lt;=DATE('1. Alapadatok'!$C$17,'1. Alapadatok'!$D$18,'1. Alapadatok'!$C$19),$C15*'1. Alapadatok'!$C$11,"-"))</f>
        <v>3.4849999999999999</v>
      </c>
      <c r="E15" s="15"/>
      <c r="F15" s="184"/>
      <c r="G15" s="185"/>
    </row>
    <row r="16" spans="1:7" ht="20.100000000000001" customHeight="1" x14ac:dyDescent="0.25">
      <c r="A16" s="85">
        <v>8.5</v>
      </c>
      <c r="B16" s="14">
        <v>3</v>
      </c>
      <c r="C16" s="15">
        <f t="shared" si="0"/>
        <v>8.5</v>
      </c>
      <c r="D16" s="15">
        <f>IF(DATE($C$7,$D$9,$B16)&gt;=DATE('1. Alapadatok'!$C$13,'1. Alapadatok'!$D$14,'1. Alapadatok'!$C$15),IF(DATE($C$7,$D$9,$B16)&lt;=DATE('1. Alapadatok'!$C$17,'1. Alapadatok'!$D$18,'1. Alapadatok'!$C$19),$C16*'1. Alapadatok'!$C$11,"-"))</f>
        <v>3.4849999999999999</v>
      </c>
      <c r="E16" s="15"/>
      <c r="F16" s="184"/>
      <c r="G16" s="185"/>
    </row>
    <row r="17" spans="1:7" ht="20.100000000000001" customHeight="1" x14ac:dyDescent="0.25">
      <c r="A17" s="85">
        <v>8.5</v>
      </c>
      <c r="B17" s="14">
        <v>4</v>
      </c>
      <c r="C17" s="15">
        <f t="shared" si="0"/>
        <v>8.5</v>
      </c>
      <c r="D17" s="15">
        <f>IF(DATE($C$7,$D$9,$B17)&gt;=DATE('1. Alapadatok'!$C$13,'1. Alapadatok'!$D$14,'1. Alapadatok'!$C$15),IF(DATE($C$7,$D$9,$B17)&lt;=DATE('1. Alapadatok'!$C$17,'1. Alapadatok'!$D$18,'1. Alapadatok'!$C$19),$C17*'1. Alapadatok'!$C$11,"-"))</f>
        <v>3.4849999999999999</v>
      </c>
      <c r="E17" s="15"/>
      <c r="F17" s="184"/>
      <c r="G17" s="185"/>
    </row>
    <row r="18" spans="1:7" ht="20.100000000000001" customHeight="1" x14ac:dyDescent="0.25">
      <c r="A18" s="85">
        <v>6</v>
      </c>
      <c r="B18" s="14">
        <v>5</v>
      </c>
      <c r="C18" s="15">
        <f t="shared" si="0"/>
        <v>6</v>
      </c>
      <c r="D18" s="15">
        <f>IF(DATE($C$7,$D$9,$B18)&gt;=DATE('1. Alapadatok'!$C$13,'1. Alapadatok'!$D$14,'1. Alapadatok'!$C$15),IF(DATE($C$7,$D$9,$B18)&lt;=DATE('1. Alapadatok'!$C$17,'1. Alapadatok'!$D$18,'1. Alapadatok'!$C$19),$C18*'1. Alapadatok'!$C$11,"-"))</f>
        <v>2.46</v>
      </c>
      <c r="E18" s="15"/>
      <c r="F18" s="184"/>
      <c r="G18" s="185"/>
    </row>
    <row r="19" spans="1:7" ht="20.100000000000001" customHeight="1" x14ac:dyDescent="0.25">
      <c r="B19" s="40">
        <v>6</v>
      </c>
      <c r="C19" s="41"/>
      <c r="D19" s="41"/>
      <c r="E19" s="41"/>
      <c r="F19" s="184"/>
      <c r="G19" s="185"/>
    </row>
    <row r="20" spans="1:7" ht="20.100000000000001" customHeight="1" x14ac:dyDescent="0.25">
      <c r="B20" s="40">
        <v>7</v>
      </c>
      <c r="C20" s="41"/>
      <c r="D20" s="41"/>
      <c r="E20" s="41"/>
      <c r="F20" s="184"/>
      <c r="G20" s="185"/>
    </row>
    <row r="21" spans="1:7" ht="20.100000000000001" customHeight="1" x14ac:dyDescent="0.25">
      <c r="A21" s="85">
        <v>8.5</v>
      </c>
      <c r="B21" s="14">
        <v>8</v>
      </c>
      <c r="C21" s="15">
        <f t="shared" si="0"/>
        <v>8.5</v>
      </c>
      <c r="D21" s="15">
        <f>IF(DATE($C$7,$D$9,$B21)&gt;=DATE('1. Alapadatok'!$C$13,'1. Alapadatok'!$D$14,'1. Alapadatok'!$C$15),IF(DATE($C$7,$D$9,$B21)&lt;=DATE('1. Alapadatok'!$C$17,'1. Alapadatok'!$D$18,'1. Alapadatok'!$C$19),$C21*'1. Alapadatok'!$C$11,"-"))</f>
        <v>3.4849999999999999</v>
      </c>
      <c r="E21" s="15"/>
      <c r="F21" s="184"/>
      <c r="G21" s="185"/>
    </row>
    <row r="22" spans="1:7" ht="20.100000000000001" customHeight="1" x14ac:dyDescent="0.25">
      <c r="A22" s="85">
        <v>8.5</v>
      </c>
      <c r="B22" s="14">
        <v>9</v>
      </c>
      <c r="C22" s="15">
        <f t="shared" si="0"/>
        <v>8.5</v>
      </c>
      <c r="D22" s="15">
        <f>IF(DATE($C$7,$D$9,$B22)&gt;=DATE('1. Alapadatok'!$C$13,'1. Alapadatok'!$D$14,'1. Alapadatok'!$C$15),IF(DATE($C$7,$D$9,$B22)&lt;=DATE('1. Alapadatok'!$C$17,'1. Alapadatok'!$D$18,'1. Alapadatok'!$C$19),$C22*'1. Alapadatok'!$C$11,"-"))</f>
        <v>3.4849999999999999</v>
      </c>
      <c r="E22" s="15"/>
      <c r="F22" s="184"/>
      <c r="G22" s="185"/>
    </row>
    <row r="23" spans="1:7" ht="20.100000000000001" customHeight="1" x14ac:dyDescent="0.25">
      <c r="A23" s="85">
        <v>8.5</v>
      </c>
      <c r="B23" s="14">
        <v>10</v>
      </c>
      <c r="C23" s="15">
        <f t="shared" si="0"/>
        <v>8.5</v>
      </c>
      <c r="D23" s="15">
        <f>IF(DATE($C$7,$D$9,$B23)&gt;=DATE('1. Alapadatok'!$C$13,'1. Alapadatok'!$D$14,'1. Alapadatok'!$C$15),IF(DATE($C$7,$D$9,$B23)&lt;=DATE('1. Alapadatok'!$C$17,'1. Alapadatok'!$D$18,'1. Alapadatok'!$C$19),$C23*'1. Alapadatok'!$C$11,"-"))</f>
        <v>3.4849999999999999</v>
      </c>
      <c r="E23" s="15"/>
      <c r="F23" s="184"/>
      <c r="G23" s="185"/>
    </row>
    <row r="24" spans="1:7" ht="20.100000000000001" customHeight="1" x14ac:dyDescent="0.25">
      <c r="A24" s="85">
        <v>8.5</v>
      </c>
      <c r="B24" s="14">
        <v>11</v>
      </c>
      <c r="C24" s="15">
        <f t="shared" si="0"/>
        <v>8.5</v>
      </c>
      <c r="D24" s="15">
        <f>IF(DATE($C$7,$D$9,$B24)&gt;=DATE('1. Alapadatok'!$C$13,'1. Alapadatok'!$D$14,'1. Alapadatok'!$C$15),IF(DATE($C$7,$D$9,$B24)&lt;=DATE('1. Alapadatok'!$C$17,'1. Alapadatok'!$D$18,'1. Alapadatok'!$C$19),$C24*'1. Alapadatok'!$C$11,"-"))</f>
        <v>3.4849999999999999</v>
      </c>
      <c r="E24" s="15"/>
      <c r="F24" s="184"/>
      <c r="G24" s="185"/>
    </row>
    <row r="25" spans="1:7" ht="20.100000000000001" customHeight="1" x14ac:dyDescent="0.25">
      <c r="A25" s="85">
        <v>6</v>
      </c>
      <c r="B25" s="14">
        <v>12</v>
      </c>
      <c r="C25" s="15">
        <f t="shared" si="0"/>
        <v>6</v>
      </c>
      <c r="D25" s="15">
        <f>IF(DATE($C$7,$D$9,$B25)&gt;=DATE('1. Alapadatok'!$C$13,'1. Alapadatok'!$D$14,'1. Alapadatok'!$C$15),IF(DATE($C$7,$D$9,$B25)&lt;=DATE('1. Alapadatok'!$C$17,'1. Alapadatok'!$D$18,'1. Alapadatok'!$C$19),$C25*'1. Alapadatok'!$C$11,"-"))</f>
        <v>2.46</v>
      </c>
      <c r="E25" s="15"/>
      <c r="F25" s="184"/>
      <c r="G25" s="185"/>
    </row>
    <row r="26" spans="1:7" ht="20.100000000000001" customHeight="1" x14ac:dyDescent="0.25">
      <c r="B26" s="40">
        <v>13</v>
      </c>
      <c r="C26" s="41"/>
      <c r="D26" s="41"/>
      <c r="E26" s="41"/>
      <c r="F26" s="184"/>
      <c r="G26" s="185"/>
    </row>
    <row r="27" spans="1:7" ht="20.100000000000001" customHeight="1" x14ac:dyDescent="0.25">
      <c r="B27" s="40">
        <v>14</v>
      </c>
      <c r="C27" s="41"/>
      <c r="D27" s="41"/>
      <c r="E27" s="41"/>
      <c r="F27" s="184"/>
      <c r="G27" s="185"/>
    </row>
    <row r="28" spans="1:7" ht="20.100000000000001" customHeight="1" x14ac:dyDescent="0.25">
      <c r="A28" s="85">
        <v>8.5</v>
      </c>
      <c r="B28" s="14">
        <v>15</v>
      </c>
      <c r="C28" s="15">
        <f t="shared" si="0"/>
        <v>8.5</v>
      </c>
      <c r="D28" s="15">
        <f>IF(DATE($C$7,$D$9,$B28)&gt;=DATE('1. Alapadatok'!$C$13,'1. Alapadatok'!$D$14,'1. Alapadatok'!$C$15),IF(DATE($C$7,$D$9,$B28)&lt;=DATE('1. Alapadatok'!$C$17,'1. Alapadatok'!$D$18,'1. Alapadatok'!$C$19),$C28*'1. Alapadatok'!$C$11,"-"))</f>
        <v>3.4849999999999999</v>
      </c>
      <c r="E28" s="15"/>
      <c r="F28" s="184"/>
      <c r="G28" s="185"/>
    </row>
    <row r="29" spans="1:7" ht="20.100000000000001" customHeight="1" x14ac:dyDescent="0.25">
      <c r="A29" s="85">
        <v>8.5</v>
      </c>
      <c r="B29" s="14">
        <v>16</v>
      </c>
      <c r="C29" s="15">
        <f t="shared" si="0"/>
        <v>8.5</v>
      </c>
      <c r="D29" s="15">
        <f>IF(DATE($C$7,$D$9,$B29)&gt;=DATE('1. Alapadatok'!$C$13,'1. Alapadatok'!$D$14,'1. Alapadatok'!$C$15),IF(DATE($C$7,$D$9,$B29)&lt;=DATE('1. Alapadatok'!$C$17,'1. Alapadatok'!$D$18,'1. Alapadatok'!$C$19),$C29*'1. Alapadatok'!$C$11,"-"))</f>
        <v>3.4849999999999999</v>
      </c>
      <c r="E29" s="15"/>
      <c r="F29" s="184"/>
      <c r="G29" s="185"/>
    </row>
    <row r="30" spans="1:7" ht="20.100000000000001" customHeight="1" x14ac:dyDescent="0.25">
      <c r="A30" s="85">
        <v>8.5</v>
      </c>
      <c r="B30" s="14">
        <v>17</v>
      </c>
      <c r="C30" s="15">
        <f t="shared" si="0"/>
        <v>8.5</v>
      </c>
      <c r="D30" s="15">
        <f>IF(DATE($C$7,$D$9,$B30)&gt;=DATE('1. Alapadatok'!$C$13,'1. Alapadatok'!$D$14,'1. Alapadatok'!$C$15),IF(DATE($C$7,$D$9,$B30)&lt;=DATE('1. Alapadatok'!$C$17,'1. Alapadatok'!$D$18,'1. Alapadatok'!$C$19),$C30*'1. Alapadatok'!$C$11,"-"))</f>
        <v>3.4849999999999999</v>
      </c>
      <c r="E30" s="15"/>
      <c r="F30" s="184"/>
      <c r="G30" s="185"/>
    </row>
    <row r="31" spans="1:7" ht="20.100000000000001" customHeight="1" x14ac:dyDescent="0.25">
      <c r="A31" s="85">
        <v>8.5</v>
      </c>
      <c r="B31" s="14">
        <v>18</v>
      </c>
      <c r="C31" s="15">
        <f t="shared" si="0"/>
        <v>8.5</v>
      </c>
      <c r="D31" s="15">
        <f>IF(DATE($C$7,$D$9,$B31)&gt;=DATE('1. Alapadatok'!$C$13,'1. Alapadatok'!$D$14,'1. Alapadatok'!$C$15),IF(DATE($C$7,$D$9,$B31)&lt;=DATE('1. Alapadatok'!$C$17,'1. Alapadatok'!$D$18,'1. Alapadatok'!$C$19),$C31*'1. Alapadatok'!$C$11,"-"))</f>
        <v>3.4849999999999999</v>
      </c>
      <c r="E31" s="15"/>
      <c r="F31" s="184"/>
      <c r="G31" s="185"/>
    </row>
    <row r="32" spans="1:7" ht="20.100000000000001" customHeight="1" x14ac:dyDescent="0.25">
      <c r="A32" s="85">
        <v>6</v>
      </c>
      <c r="B32" s="14">
        <v>19</v>
      </c>
      <c r="C32" s="15">
        <f t="shared" si="0"/>
        <v>6</v>
      </c>
      <c r="D32" s="15">
        <f>IF(DATE($C$7,$D$9,$B32)&gt;=DATE('1. Alapadatok'!$C$13,'1. Alapadatok'!$D$14,'1. Alapadatok'!$C$15),IF(DATE($C$7,$D$9,$B32)&lt;=DATE('1. Alapadatok'!$C$17,'1. Alapadatok'!$D$18,'1. Alapadatok'!$C$19),$C32*'1. Alapadatok'!$C$11,"-"))</f>
        <v>2.46</v>
      </c>
      <c r="E32" s="15"/>
      <c r="F32" s="184"/>
      <c r="G32" s="185"/>
    </row>
    <row r="33" spans="1:7" ht="20.100000000000001" customHeight="1" x14ac:dyDescent="0.25">
      <c r="B33" s="40">
        <v>20</v>
      </c>
      <c r="C33" s="41"/>
      <c r="D33" s="41"/>
      <c r="E33" s="41"/>
      <c r="F33" s="184"/>
      <c r="G33" s="185"/>
    </row>
    <row r="34" spans="1:7" ht="20.100000000000001" customHeight="1" x14ac:dyDescent="0.25">
      <c r="B34" s="40">
        <v>21</v>
      </c>
      <c r="C34" s="41"/>
      <c r="D34" s="41"/>
      <c r="E34" s="41"/>
      <c r="F34" s="184"/>
      <c r="G34" s="185"/>
    </row>
    <row r="35" spans="1:7" ht="20.100000000000001" customHeight="1" x14ac:dyDescent="0.25">
      <c r="A35" s="85">
        <v>8.5</v>
      </c>
      <c r="B35" s="14">
        <v>22</v>
      </c>
      <c r="C35" s="15">
        <f t="shared" si="0"/>
        <v>8.5</v>
      </c>
      <c r="D35" s="15">
        <f>IF(DATE($C$7,$D$9,$B35)&gt;=DATE('1. Alapadatok'!$C$13,'1. Alapadatok'!$D$14,'1. Alapadatok'!$C$15),IF(DATE($C$7,$D$9,$B35)&lt;=DATE('1. Alapadatok'!$C$17,'1. Alapadatok'!$D$18,'1. Alapadatok'!$C$19),$C35*'1. Alapadatok'!$C$11,"-"))</f>
        <v>3.4849999999999999</v>
      </c>
      <c r="E35" s="15"/>
      <c r="F35" s="184"/>
      <c r="G35" s="185"/>
    </row>
    <row r="36" spans="1:7" ht="20.100000000000001" customHeight="1" x14ac:dyDescent="0.25">
      <c r="A36" s="85">
        <v>8.5</v>
      </c>
      <c r="B36" s="14">
        <v>23</v>
      </c>
      <c r="C36" s="15">
        <f t="shared" si="0"/>
        <v>8.5</v>
      </c>
      <c r="D36" s="15">
        <f>IF(DATE($C$7,$D$9,$B36)&gt;=DATE('1. Alapadatok'!$C$13,'1. Alapadatok'!$D$14,'1. Alapadatok'!$C$15),IF(DATE($C$7,$D$9,$B36)&lt;=DATE('1. Alapadatok'!$C$17,'1. Alapadatok'!$D$18,'1. Alapadatok'!$C$19),$C36*'1. Alapadatok'!$C$11,"-"))</f>
        <v>3.4849999999999999</v>
      </c>
      <c r="E36" s="15"/>
      <c r="F36" s="184"/>
      <c r="G36" s="185"/>
    </row>
    <row r="37" spans="1:7" ht="20.100000000000001" customHeight="1" x14ac:dyDescent="0.25">
      <c r="A37" s="85">
        <v>8.5</v>
      </c>
      <c r="B37" s="14">
        <v>24</v>
      </c>
      <c r="C37" s="15">
        <f t="shared" si="0"/>
        <v>8.5</v>
      </c>
      <c r="D37" s="15">
        <f>IF(DATE($C$7,$D$9,$B37)&gt;=DATE('1. Alapadatok'!$C$13,'1. Alapadatok'!$D$14,'1. Alapadatok'!$C$15),IF(DATE($C$7,$D$9,$B37)&lt;=DATE('1. Alapadatok'!$C$17,'1. Alapadatok'!$D$18,'1. Alapadatok'!$C$19),$C37*'1. Alapadatok'!$C$11,"-"))</f>
        <v>3.4849999999999999</v>
      </c>
      <c r="E37" s="15"/>
      <c r="F37" s="184"/>
      <c r="G37" s="185"/>
    </row>
    <row r="38" spans="1:7" ht="20.100000000000001" customHeight="1" x14ac:dyDescent="0.25">
      <c r="A38" s="85">
        <v>8.5</v>
      </c>
      <c r="B38" s="14">
        <v>25</v>
      </c>
      <c r="C38" s="15">
        <f t="shared" si="0"/>
        <v>8.5</v>
      </c>
      <c r="D38" s="15">
        <f>IF(DATE($C$7,$D$9,$B38)&gt;=DATE('1. Alapadatok'!$C$13,'1. Alapadatok'!$D$14,'1. Alapadatok'!$C$15),IF(DATE($C$7,$D$9,$B38)&lt;=DATE('1. Alapadatok'!$C$17,'1. Alapadatok'!$D$18,'1. Alapadatok'!$C$19),$C38*'1. Alapadatok'!$C$11,"-"))</f>
        <v>3.4849999999999999</v>
      </c>
      <c r="E38" s="15"/>
      <c r="F38" s="184"/>
      <c r="G38" s="185"/>
    </row>
    <row r="39" spans="1:7" ht="20.100000000000001" customHeight="1" x14ac:dyDescent="0.25">
      <c r="A39" s="85">
        <v>6</v>
      </c>
      <c r="B39" s="14">
        <v>26</v>
      </c>
      <c r="C39" s="15">
        <f t="shared" si="0"/>
        <v>6</v>
      </c>
      <c r="D39" s="15">
        <f>IF(DATE($C$7,$D$9,$B39)&gt;=DATE('1. Alapadatok'!$C$13,'1. Alapadatok'!$D$14,'1. Alapadatok'!$C$15),IF(DATE($C$7,$D$9,$B39)&lt;=DATE('1. Alapadatok'!$C$17,'1. Alapadatok'!$D$18,'1. Alapadatok'!$C$19),$C39*'1. Alapadatok'!$C$11,"-"))</f>
        <v>2.46</v>
      </c>
      <c r="E39" s="15"/>
      <c r="F39" s="184"/>
      <c r="G39" s="185"/>
    </row>
    <row r="40" spans="1:7" ht="20.100000000000001" customHeight="1" x14ac:dyDescent="0.25">
      <c r="B40" s="40">
        <v>27</v>
      </c>
      <c r="C40" s="41"/>
      <c r="D40" s="41"/>
      <c r="E40" s="41"/>
      <c r="F40" s="184"/>
      <c r="G40" s="185"/>
    </row>
    <row r="41" spans="1:7" ht="20.100000000000001" customHeight="1" x14ac:dyDescent="0.25">
      <c r="B41" s="40">
        <v>28</v>
      </c>
      <c r="C41" s="41"/>
      <c r="D41" s="41"/>
      <c r="E41" s="41"/>
      <c r="F41" s="184"/>
      <c r="G41" s="185"/>
    </row>
    <row r="42" spans="1:7" ht="20.100000000000001" customHeight="1" x14ac:dyDescent="0.25">
      <c r="A42" s="85">
        <v>8.5</v>
      </c>
      <c r="B42" s="14">
        <v>29</v>
      </c>
      <c r="C42" s="15">
        <f t="shared" si="0"/>
        <v>8.5</v>
      </c>
      <c r="D42" s="15">
        <f>IF(DATE($C$7,$D$9,$B42)&gt;=DATE('1. Alapadatok'!$C$13,'1. Alapadatok'!$D$14,'1. Alapadatok'!$C$15),IF(DATE($C$7,$D$9,$B42)&lt;=DATE('1. Alapadatok'!$C$17,'1. Alapadatok'!$D$18,'1. Alapadatok'!$C$19),$C42*'1. Alapadatok'!$C$11,"-"))</f>
        <v>3.4849999999999999</v>
      </c>
      <c r="E42" s="15"/>
      <c r="F42" s="184"/>
      <c r="G42" s="185"/>
    </row>
    <row r="43" spans="1:7" ht="20.100000000000001" customHeight="1" x14ac:dyDescent="0.25">
      <c r="A43" s="85">
        <v>8.5</v>
      </c>
      <c r="B43" s="14">
        <v>30</v>
      </c>
      <c r="C43" s="15">
        <f t="shared" si="0"/>
        <v>8.5</v>
      </c>
      <c r="D43" s="15">
        <f>IF(DATE($C$7,$D$9,$B43)&gt;=DATE('1. Alapadatok'!$C$13,'1. Alapadatok'!$D$14,'1. Alapadatok'!$C$15),IF(DATE($C$7,$D$9,$B43)&lt;=DATE('1. Alapadatok'!$C$17,'1. Alapadatok'!$D$18,'1. Alapadatok'!$C$19),$C43*'1. Alapadatok'!$C$11,"-"))</f>
        <v>3.4849999999999999</v>
      </c>
      <c r="E43" s="15"/>
      <c r="F43" s="184"/>
      <c r="G43" s="185"/>
    </row>
    <row r="44" spans="1:7" ht="20.100000000000001" customHeight="1" thickBot="1" x14ac:dyDescent="0.3">
      <c r="B44" s="14"/>
      <c r="C44" s="15"/>
      <c r="D44" s="15"/>
      <c r="E44" s="15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168.5</v>
      </c>
      <c r="D45" s="124">
        <f>SUM(D14:D44)-SUMIFS(D14:D44,E14:E44,"Nem releváns")-SUMIFS(D14:D44,E14:E44,'1. Alapadatok'!L73)-SUMIFS(D14:D44,E14:E44,'1. Alapadatok'!L74)-SUMIFS(D14:D44,E14:E44,'1. Alapadatok'!L75)</f>
        <v>69.084999999999994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0.41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58" spans="2:7" ht="15.75" x14ac:dyDescent="0.25">
      <c r="B58" s="1"/>
      <c r="C58" s="1"/>
      <c r="D58" s="1"/>
      <c r="E58" s="8"/>
      <c r="F58" s="23"/>
      <c r="G58" s="23"/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98ADA18F-389E-43E3-A76F-9C3FBB6B1E60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D0379A6C-DC52-45BC-816A-071E8FAAD1ED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G68"/>
  <sheetViews>
    <sheetView topLeftCell="A14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38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5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B14" s="40">
        <v>1</v>
      </c>
      <c r="C14" s="152"/>
      <c r="D14" s="152"/>
      <c r="E14" s="152"/>
      <c r="F14" s="182" t="s">
        <v>102</v>
      </c>
      <c r="G14" s="183"/>
    </row>
    <row r="15" spans="1:7" ht="20.100000000000001" customHeight="1" x14ac:dyDescent="0.25">
      <c r="A15" s="85">
        <v>8.5</v>
      </c>
      <c r="B15" s="14">
        <v>2</v>
      </c>
      <c r="C15" s="149">
        <f t="shared" ref="C15:C44" si="0">IF(AND(E15&lt;&gt;$E$64,E15&lt;&gt;$E$65,E15&lt;&gt;$E$66,E15&lt;&gt;$E$67,E15&lt;&gt;$E$68),A15,0)</f>
        <v>8.5</v>
      </c>
      <c r="D15" s="149">
        <f>IF(DATE($C$7,$D$9,$B15)&gt;=DATE('1. Alapadatok'!$C$13,'1. Alapadatok'!$D$14,'1. Alapadatok'!$C$15),IF(DATE($C$7,$D$9,$B15)&lt;=DATE('1. Alapadatok'!$C$17,'1. Alapadatok'!$D$18,'1. Alapadatok'!$C$19),$C15*'1. Alapadatok'!$C$11,"-"))</f>
        <v>3.4849999999999999</v>
      </c>
      <c r="E15" s="149"/>
      <c r="F15" s="184"/>
      <c r="G15" s="185"/>
    </row>
    <row r="16" spans="1:7" ht="20.100000000000001" customHeight="1" x14ac:dyDescent="0.25">
      <c r="A16" s="85">
        <v>6</v>
      </c>
      <c r="B16" s="14">
        <v>3</v>
      </c>
      <c r="C16" s="149">
        <f t="shared" si="0"/>
        <v>6</v>
      </c>
      <c r="D16" s="149">
        <f>IF(DATE($C$7,$D$9,$B16)&gt;=DATE('1. Alapadatok'!$C$13,'1. Alapadatok'!$D$14,'1. Alapadatok'!$C$15),IF(DATE($C$7,$D$9,$B16)&lt;=DATE('1. Alapadatok'!$C$17,'1. Alapadatok'!$D$18,'1. Alapadatok'!$C$19),$C16*'1. Alapadatok'!$C$11,"-"))</f>
        <v>2.46</v>
      </c>
      <c r="E16" s="149"/>
      <c r="F16" s="184"/>
      <c r="G16" s="185"/>
    </row>
    <row r="17" spans="1:7" ht="20.100000000000001" customHeight="1" x14ac:dyDescent="0.25">
      <c r="B17" s="40">
        <v>4</v>
      </c>
      <c r="C17" s="152"/>
      <c r="D17" s="152"/>
      <c r="E17" s="152"/>
      <c r="F17" s="184"/>
      <c r="G17" s="185"/>
    </row>
    <row r="18" spans="1:7" ht="20.100000000000001" customHeight="1" x14ac:dyDescent="0.25">
      <c r="B18" s="40">
        <v>5</v>
      </c>
      <c r="C18" s="152"/>
      <c r="D18" s="152"/>
      <c r="E18" s="152"/>
      <c r="F18" s="184"/>
      <c r="G18" s="185"/>
    </row>
    <row r="19" spans="1:7" ht="20.100000000000001" customHeight="1" x14ac:dyDescent="0.25">
      <c r="A19" s="85">
        <v>8.5</v>
      </c>
      <c r="B19" s="14">
        <v>6</v>
      </c>
      <c r="C19" s="149">
        <f t="shared" si="0"/>
        <v>8.5</v>
      </c>
      <c r="D19" s="149">
        <f>IF(DATE($C$7,$D$9,$B19)&gt;=DATE('1. Alapadatok'!$C$13,'1. Alapadatok'!$D$14,'1. Alapadatok'!$C$15),IF(DATE($C$7,$D$9,$B19)&lt;=DATE('1. Alapadatok'!$C$17,'1. Alapadatok'!$D$18,'1. Alapadatok'!$C$19),$C19*'1. Alapadatok'!$C$11,"-"))</f>
        <v>3.4849999999999999</v>
      </c>
      <c r="E19" s="149"/>
      <c r="F19" s="184"/>
      <c r="G19" s="185"/>
    </row>
    <row r="20" spans="1:7" ht="20.100000000000001" customHeight="1" x14ac:dyDescent="0.25">
      <c r="A20" s="85">
        <v>8.5</v>
      </c>
      <c r="B20" s="14">
        <v>7</v>
      </c>
      <c r="C20" s="149">
        <f t="shared" si="0"/>
        <v>8.5</v>
      </c>
      <c r="D20" s="149">
        <f>IF(DATE($C$7,$D$9,$B20)&gt;=DATE('1. Alapadatok'!$C$13,'1. Alapadatok'!$D$14,'1. Alapadatok'!$C$15),IF(DATE($C$7,$D$9,$B20)&lt;=DATE('1. Alapadatok'!$C$17,'1. Alapadatok'!$D$18,'1. Alapadatok'!$C$19),$C20*'1. Alapadatok'!$C$11,"-"))</f>
        <v>3.4849999999999999</v>
      </c>
      <c r="E20" s="149"/>
      <c r="F20" s="184"/>
      <c r="G20" s="185"/>
    </row>
    <row r="21" spans="1:7" ht="20.100000000000001" customHeight="1" x14ac:dyDescent="0.25">
      <c r="A21" s="85">
        <v>8.5</v>
      </c>
      <c r="B21" s="14">
        <v>8</v>
      </c>
      <c r="C21" s="149">
        <f t="shared" si="0"/>
        <v>8.5</v>
      </c>
      <c r="D21" s="149">
        <f>IF(DATE($C$7,$D$9,$B21)&gt;=DATE('1. Alapadatok'!$C$13,'1. Alapadatok'!$D$14,'1. Alapadatok'!$C$15),IF(DATE($C$7,$D$9,$B21)&lt;=DATE('1. Alapadatok'!$C$17,'1. Alapadatok'!$D$18,'1. Alapadatok'!$C$19),$C21*'1. Alapadatok'!$C$11,"-"))</f>
        <v>3.4849999999999999</v>
      </c>
      <c r="E21" s="149"/>
      <c r="F21" s="184"/>
      <c r="G21" s="185"/>
    </row>
    <row r="22" spans="1:7" ht="20.100000000000001" customHeight="1" x14ac:dyDescent="0.25">
      <c r="A22" s="85">
        <v>8.5</v>
      </c>
      <c r="B22" s="14">
        <v>9</v>
      </c>
      <c r="C22" s="149">
        <f t="shared" si="0"/>
        <v>8.5</v>
      </c>
      <c r="D22" s="149">
        <f>IF(DATE($C$7,$D$9,$B22)&gt;=DATE('1. Alapadatok'!$C$13,'1. Alapadatok'!$D$14,'1. Alapadatok'!$C$15),IF(DATE($C$7,$D$9,$B22)&lt;=DATE('1. Alapadatok'!$C$17,'1. Alapadatok'!$D$18,'1. Alapadatok'!$C$19),$C22*'1. Alapadatok'!$C$11,"-"))</f>
        <v>3.4849999999999999</v>
      </c>
      <c r="E22" s="149"/>
      <c r="F22" s="184"/>
      <c r="G22" s="185"/>
    </row>
    <row r="23" spans="1:7" ht="20.100000000000001" customHeight="1" x14ac:dyDescent="0.25">
      <c r="A23" s="85">
        <v>6</v>
      </c>
      <c r="B23" s="14">
        <v>10</v>
      </c>
      <c r="C23" s="149">
        <f t="shared" si="0"/>
        <v>6</v>
      </c>
      <c r="D23" s="149">
        <f>IF(DATE($C$7,$D$9,$B23)&gt;=DATE('1. Alapadatok'!$C$13,'1. Alapadatok'!$D$14,'1. Alapadatok'!$C$15),IF(DATE($C$7,$D$9,$B23)&lt;=DATE('1. Alapadatok'!$C$17,'1. Alapadatok'!$D$18,'1. Alapadatok'!$C$19),$C23*'1. Alapadatok'!$C$11,"-"))</f>
        <v>2.46</v>
      </c>
      <c r="E23" s="149"/>
      <c r="F23" s="184"/>
      <c r="G23" s="185"/>
    </row>
    <row r="24" spans="1:7" ht="20.100000000000001" customHeight="1" x14ac:dyDescent="0.25">
      <c r="B24" s="40">
        <v>11</v>
      </c>
      <c r="C24" s="152"/>
      <c r="D24" s="152"/>
      <c r="E24" s="152"/>
      <c r="F24" s="184"/>
      <c r="G24" s="185"/>
    </row>
    <row r="25" spans="1:7" ht="20.100000000000001" customHeight="1" x14ac:dyDescent="0.25">
      <c r="B25" s="40">
        <v>12</v>
      </c>
      <c r="C25" s="152"/>
      <c r="D25" s="152"/>
      <c r="E25" s="152"/>
      <c r="F25" s="184"/>
      <c r="G25" s="185"/>
    </row>
    <row r="26" spans="1:7" ht="20.100000000000001" customHeight="1" x14ac:dyDescent="0.25">
      <c r="A26" s="85">
        <v>8.5</v>
      </c>
      <c r="B26" s="14">
        <v>13</v>
      </c>
      <c r="C26" s="149">
        <f t="shared" si="0"/>
        <v>8.5</v>
      </c>
      <c r="D26" s="149">
        <f>IF(DATE($C$7,$D$9,$B26)&gt;=DATE('1. Alapadatok'!$C$13,'1. Alapadatok'!$D$14,'1. Alapadatok'!$C$15),IF(DATE($C$7,$D$9,$B26)&lt;=DATE('1. Alapadatok'!$C$17,'1. Alapadatok'!$D$18,'1. Alapadatok'!$C$19),$C26*'1. Alapadatok'!$C$11,"-"))</f>
        <v>3.4849999999999999</v>
      </c>
      <c r="E26" s="149"/>
      <c r="F26" s="184"/>
      <c r="G26" s="185"/>
    </row>
    <row r="27" spans="1:7" ht="20.100000000000001" customHeight="1" x14ac:dyDescent="0.25">
      <c r="A27" s="85">
        <v>8.5</v>
      </c>
      <c r="B27" s="14">
        <v>14</v>
      </c>
      <c r="C27" s="149">
        <f t="shared" si="0"/>
        <v>8.5</v>
      </c>
      <c r="D27" s="149">
        <f>IF(DATE($C$7,$D$9,$B27)&gt;=DATE('1. Alapadatok'!$C$13,'1. Alapadatok'!$D$14,'1. Alapadatok'!$C$15),IF(DATE($C$7,$D$9,$B27)&lt;=DATE('1. Alapadatok'!$C$17,'1. Alapadatok'!$D$18,'1. Alapadatok'!$C$19),$C27*'1. Alapadatok'!$C$11,"-"))</f>
        <v>3.4849999999999999</v>
      </c>
      <c r="E27" s="149"/>
      <c r="F27" s="184"/>
      <c r="G27" s="185"/>
    </row>
    <row r="28" spans="1:7" ht="20.100000000000001" customHeight="1" x14ac:dyDescent="0.25">
      <c r="A28" s="85">
        <v>8.5</v>
      </c>
      <c r="B28" s="14">
        <v>15</v>
      </c>
      <c r="C28" s="149">
        <f t="shared" si="0"/>
        <v>8.5</v>
      </c>
      <c r="D28" s="149">
        <f>IF(DATE($C$7,$D$9,$B28)&gt;=DATE('1. Alapadatok'!$C$13,'1. Alapadatok'!$D$14,'1. Alapadatok'!$C$15),IF(DATE($C$7,$D$9,$B28)&lt;=DATE('1. Alapadatok'!$C$17,'1. Alapadatok'!$D$18,'1. Alapadatok'!$C$19),$C28*'1. Alapadatok'!$C$11,"-"))</f>
        <v>3.4849999999999999</v>
      </c>
      <c r="E28" s="149"/>
      <c r="F28" s="184"/>
      <c r="G28" s="185"/>
    </row>
    <row r="29" spans="1:7" ht="20.100000000000001" customHeight="1" x14ac:dyDescent="0.25">
      <c r="A29" s="85">
        <v>8.5</v>
      </c>
      <c r="B29" s="14">
        <v>16</v>
      </c>
      <c r="C29" s="149">
        <f t="shared" si="0"/>
        <v>8.5</v>
      </c>
      <c r="D29" s="149">
        <f>IF(DATE($C$7,$D$9,$B29)&gt;=DATE('1. Alapadatok'!$C$13,'1. Alapadatok'!$D$14,'1. Alapadatok'!$C$15),IF(DATE($C$7,$D$9,$B29)&lt;=DATE('1. Alapadatok'!$C$17,'1. Alapadatok'!$D$18,'1. Alapadatok'!$C$19),$C29*'1. Alapadatok'!$C$11,"-"))</f>
        <v>3.4849999999999999</v>
      </c>
      <c r="E29" s="149"/>
      <c r="F29" s="184"/>
      <c r="G29" s="185"/>
    </row>
    <row r="30" spans="1:7" ht="20.100000000000001" customHeight="1" x14ac:dyDescent="0.25">
      <c r="A30" s="85">
        <v>6</v>
      </c>
      <c r="B30" s="14">
        <v>17</v>
      </c>
      <c r="C30" s="149">
        <f t="shared" si="0"/>
        <v>6</v>
      </c>
      <c r="D30" s="149">
        <f>IF(DATE($C$7,$D$9,$B30)&gt;=DATE('1. Alapadatok'!$C$13,'1. Alapadatok'!$D$14,'1. Alapadatok'!$C$15),IF(DATE($C$7,$D$9,$B30)&lt;=DATE('1. Alapadatok'!$C$17,'1. Alapadatok'!$D$18,'1. Alapadatok'!$C$19),$C30*'1. Alapadatok'!$C$11,"-"))</f>
        <v>2.46</v>
      </c>
      <c r="E30" s="149"/>
      <c r="F30" s="184"/>
      <c r="G30" s="185"/>
    </row>
    <row r="31" spans="1:7" ht="20.100000000000001" customHeight="1" x14ac:dyDescent="0.25">
      <c r="B31" s="40">
        <v>18</v>
      </c>
      <c r="C31" s="152"/>
      <c r="D31" s="152"/>
      <c r="E31" s="152"/>
      <c r="F31" s="184"/>
      <c r="G31" s="185"/>
    </row>
    <row r="32" spans="1:7" ht="20.100000000000001" customHeight="1" x14ac:dyDescent="0.25">
      <c r="B32" s="40">
        <v>19</v>
      </c>
      <c r="C32" s="152"/>
      <c r="D32" s="152"/>
      <c r="E32" s="152"/>
      <c r="F32" s="184"/>
      <c r="G32" s="185"/>
    </row>
    <row r="33" spans="1:7" ht="20.100000000000001" customHeight="1" x14ac:dyDescent="0.25">
      <c r="B33" s="40">
        <v>20</v>
      </c>
      <c r="C33" s="152"/>
      <c r="D33" s="152"/>
      <c r="E33" s="152"/>
      <c r="F33" s="184"/>
      <c r="G33" s="185"/>
    </row>
    <row r="34" spans="1:7" ht="20.100000000000001" customHeight="1" x14ac:dyDescent="0.25">
      <c r="A34" s="85">
        <v>8.5</v>
      </c>
      <c r="B34" s="14">
        <v>21</v>
      </c>
      <c r="C34" s="149">
        <f t="shared" si="0"/>
        <v>8.5</v>
      </c>
      <c r="D34" s="149">
        <f>IF(DATE($C$7,$D$9,$B34)&gt;=DATE('1. Alapadatok'!$C$13,'1. Alapadatok'!$D$14,'1. Alapadatok'!$C$15),IF(DATE($C$7,$D$9,$B34)&lt;=DATE('1. Alapadatok'!$C$17,'1. Alapadatok'!$D$18,'1. Alapadatok'!$C$19),$C34*'1. Alapadatok'!$C$11,"-"))</f>
        <v>3.4849999999999999</v>
      </c>
      <c r="E34" s="149"/>
      <c r="F34" s="184"/>
      <c r="G34" s="185"/>
    </row>
    <row r="35" spans="1:7" ht="20.100000000000001" customHeight="1" x14ac:dyDescent="0.25">
      <c r="A35" s="85">
        <v>8.5</v>
      </c>
      <c r="B35" s="14">
        <v>22</v>
      </c>
      <c r="C35" s="149">
        <f t="shared" si="0"/>
        <v>8.5</v>
      </c>
      <c r="D35" s="149">
        <f>IF(DATE($C$7,$D$9,$B35)&gt;=DATE('1. Alapadatok'!$C$13,'1. Alapadatok'!$D$14,'1. Alapadatok'!$C$15),IF(DATE($C$7,$D$9,$B35)&lt;=DATE('1. Alapadatok'!$C$17,'1. Alapadatok'!$D$18,'1. Alapadatok'!$C$19),$C35*'1. Alapadatok'!$C$11,"-"))</f>
        <v>3.4849999999999999</v>
      </c>
      <c r="E35" s="149"/>
      <c r="F35" s="184"/>
      <c r="G35" s="185"/>
    </row>
    <row r="36" spans="1:7" ht="20.100000000000001" customHeight="1" x14ac:dyDescent="0.25">
      <c r="A36" s="85">
        <v>8.5</v>
      </c>
      <c r="B36" s="14">
        <v>23</v>
      </c>
      <c r="C36" s="149">
        <f t="shared" si="0"/>
        <v>8.5</v>
      </c>
      <c r="D36" s="149">
        <f>IF(DATE($C$7,$D$9,$B36)&gt;=DATE('1. Alapadatok'!$C$13,'1. Alapadatok'!$D$14,'1. Alapadatok'!$C$15),IF(DATE($C$7,$D$9,$B36)&lt;=DATE('1. Alapadatok'!$C$17,'1. Alapadatok'!$D$18,'1. Alapadatok'!$C$19),$C36*'1. Alapadatok'!$C$11,"-"))</f>
        <v>3.4849999999999999</v>
      </c>
      <c r="E36" s="149"/>
      <c r="F36" s="184"/>
      <c r="G36" s="185"/>
    </row>
    <row r="37" spans="1:7" ht="20.100000000000001" customHeight="1" x14ac:dyDescent="0.25">
      <c r="A37" s="85">
        <v>6</v>
      </c>
      <c r="B37" s="14">
        <v>24</v>
      </c>
      <c r="C37" s="149">
        <f t="shared" si="0"/>
        <v>6</v>
      </c>
      <c r="D37" s="149">
        <f>IF(DATE($C$7,$D$9,$B37)&gt;=DATE('1. Alapadatok'!$C$13,'1. Alapadatok'!$D$14,'1. Alapadatok'!$C$15),IF(DATE($C$7,$D$9,$B37)&lt;=DATE('1. Alapadatok'!$C$17,'1. Alapadatok'!$D$18,'1. Alapadatok'!$C$19),$C37*'1. Alapadatok'!$C$11,"-"))</f>
        <v>2.46</v>
      </c>
      <c r="E37" s="149"/>
      <c r="F37" s="184"/>
      <c r="G37" s="185"/>
    </row>
    <row r="38" spans="1:7" ht="20.100000000000001" customHeight="1" x14ac:dyDescent="0.25">
      <c r="B38" s="40">
        <v>25</v>
      </c>
      <c r="C38" s="152"/>
      <c r="D38" s="152"/>
      <c r="E38" s="152"/>
      <c r="F38" s="184"/>
      <c r="G38" s="185"/>
    </row>
    <row r="39" spans="1:7" ht="20.100000000000001" customHeight="1" x14ac:dyDescent="0.25">
      <c r="B39" s="40">
        <v>26</v>
      </c>
      <c r="C39" s="152"/>
      <c r="D39" s="152"/>
      <c r="E39" s="152"/>
      <c r="F39" s="184"/>
      <c r="G39" s="185"/>
    </row>
    <row r="40" spans="1:7" ht="20.100000000000001" customHeight="1" x14ac:dyDescent="0.25">
      <c r="A40" s="85">
        <v>8.5</v>
      </c>
      <c r="B40" s="14">
        <v>27</v>
      </c>
      <c r="C40" s="149">
        <f t="shared" si="0"/>
        <v>8.5</v>
      </c>
      <c r="D40" s="149">
        <f>IF(DATE($C$7,$D$9,$B40)&gt;=DATE('1. Alapadatok'!$C$13,'1. Alapadatok'!$D$14,'1. Alapadatok'!$C$15),IF(DATE($C$7,$D$9,$B40)&lt;=DATE('1. Alapadatok'!$C$17,'1. Alapadatok'!$D$18,'1. Alapadatok'!$C$19),$C40*'1. Alapadatok'!$C$11,"-"))</f>
        <v>3.4849999999999999</v>
      </c>
      <c r="E40" s="149"/>
      <c r="F40" s="184"/>
      <c r="G40" s="185"/>
    </row>
    <row r="41" spans="1:7" ht="20.100000000000001" customHeight="1" x14ac:dyDescent="0.25">
      <c r="A41" s="85">
        <v>8.5</v>
      </c>
      <c r="B41" s="14">
        <v>28</v>
      </c>
      <c r="C41" s="149">
        <f t="shared" si="0"/>
        <v>8.5</v>
      </c>
      <c r="D41" s="149">
        <f>IF(DATE($C$7,$D$9,$B41)&gt;=DATE('1. Alapadatok'!$C$13,'1. Alapadatok'!$D$14,'1. Alapadatok'!$C$15),IF(DATE($C$7,$D$9,$B41)&lt;=DATE('1. Alapadatok'!$C$17,'1. Alapadatok'!$D$18,'1. Alapadatok'!$C$19),$C41*'1. Alapadatok'!$C$11,"-"))</f>
        <v>3.4849999999999999</v>
      </c>
      <c r="E41" s="149"/>
      <c r="F41" s="184"/>
      <c r="G41" s="185"/>
    </row>
    <row r="42" spans="1:7" ht="20.100000000000001" customHeight="1" x14ac:dyDescent="0.25">
      <c r="A42" s="85">
        <v>8.5</v>
      </c>
      <c r="B42" s="14">
        <v>29</v>
      </c>
      <c r="C42" s="149">
        <f t="shared" si="0"/>
        <v>8.5</v>
      </c>
      <c r="D42" s="149">
        <f>IF(DATE($C$7,$D$9,$B42)&gt;=DATE('1. Alapadatok'!$C$13,'1. Alapadatok'!$D$14,'1. Alapadatok'!$C$15),IF(DATE($C$7,$D$9,$B42)&lt;=DATE('1. Alapadatok'!$C$17,'1. Alapadatok'!$D$18,'1. Alapadatok'!$C$19),$C42*'1. Alapadatok'!$C$11,"-"))</f>
        <v>3.4849999999999999</v>
      </c>
      <c r="E42" s="149"/>
      <c r="F42" s="184"/>
      <c r="G42" s="185"/>
    </row>
    <row r="43" spans="1:7" ht="20.100000000000001" customHeight="1" x14ac:dyDescent="0.25">
      <c r="A43" s="85">
        <v>8.5</v>
      </c>
      <c r="B43" s="14">
        <v>30</v>
      </c>
      <c r="C43" s="149">
        <f t="shared" si="0"/>
        <v>8.5</v>
      </c>
      <c r="D43" s="149">
        <f>IF(DATE($C$7,$D$9,$B43)&gt;=DATE('1. Alapadatok'!$C$13,'1. Alapadatok'!$D$14,'1. Alapadatok'!$C$15),IF(DATE($C$7,$D$9,$B43)&lt;=DATE('1. Alapadatok'!$C$17,'1. Alapadatok'!$D$18,'1. Alapadatok'!$C$19),$C43*'1. Alapadatok'!$C$11,"-"))</f>
        <v>3.4849999999999999</v>
      </c>
      <c r="E43" s="149"/>
      <c r="F43" s="184"/>
      <c r="G43" s="185"/>
    </row>
    <row r="44" spans="1:7" ht="20.100000000000001" customHeight="1" thickBot="1" x14ac:dyDescent="0.3">
      <c r="A44" s="85">
        <v>6</v>
      </c>
      <c r="B44" s="14">
        <v>31</v>
      </c>
      <c r="C44" s="149">
        <f t="shared" si="0"/>
        <v>6</v>
      </c>
      <c r="D44" s="149">
        <f>IF(DATE($C$7,$D$9,$B44)&gt;=DATE('1. Alapadatok'!$C$13,'1. Alapadatok'!$D$14,'1. Alapadatok'!$C$15),IF(DATE($C$7,$D$9,$B44)&lt;=DATE('1. Alapadatok'!$C$17,'1. Alapadatok'!$D$18,'1. Alapadatok'!$C$19),$C44*'1. Alapadatok'!$C$11,"-"))</f>
        <v>2.46</v>
      </c>
      <c r="E44" s="149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166</v>
      </c>
      <c r="D45" s="124">
        <f>SUM(D14:D44)-SUMIFS(D14:D44,E14:E44,"Nem releváns")-SUMIFS(D14:D44,E14:E44,'1. Alapadatok'!L73)-SUMIFS(D14:D44,E14:E44,'1. Alapadatok'!L74)-SUMIFS(D14:D44,E14:E44,'1. Alapadatok'!L75)</f>
        <v>68.059999999999988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0.40999999999999992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58" spans="2:7" ht="15.75" x14ac:dyDescent="0.25">
      <c r="B58" s="1"/>
      <c r="C58" s="1"/>
      <c r="D58" s="1"/>
      <c r="E58" s="8"/>
      <c r="F58" s="23"/>
      <c r="G58" s="23"/>
    </row>
    <row r="59" spans="2:7" ht="15.75" x14ac:dyDescent="0.25">
      <c r="B59" s="1"/>
      <c r="C59" s="1"/>
      <c r="D59" s="1"/>
      <c r="E59" s="1"/>
      <c r="F59" s="29"/>
      <c r="G59" s="29"/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420AD619-BF8E-4137-8A8D-F359623563A9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D57EC5E8-CAD6-41B4-A69A-D487EA7A3675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pageSetUpPr fitToPage="1"/>
  </sheetPr>
  <dimension ref="A1:G68"/>
  <sheetViews>
    <sheetView topLeftCell="A14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39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6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B14" s="40">
        <v>1</v>
      </c>
      <c r="C14" s="152"/>
      <c r="D14" s="152"/>
      <c r="E14" s="152"/>
      <c r="F14" s="182" t="s">
        <v>102</v>
      </c>
      <c r="G14" s="183"/>
    </row>
    <row r="15" spans="1:7" ht="20.100000000000001" customHeight="1" x14ac:dyDescent="0.25">
      <c r="B15" s="40">
        <v>2</v>
      </c>
      <c r="C15" s="152"/>
      <c r="D15" s="152"/>
      <c r="E15" s="152"/>
      <c r="F15" s="184"/>
      <c r="G15" s="185"/>
    </row>
    <row r="16" spans="1:7" ht="20.100000000000001" customHeight="1" x14ac:dyDescent="0.25">
      <c r="A16" s="85">
        <v>8.5</v>
      </c>
      <c r="B16" s="14">
        <v>3</v>
      </c>
      <c r="C16" s="149">
        <f t="shared" ref="C16:C41" si="0">IF(AND(E16&lt;&gt;$E$64,E16&lt;&gt;$E$65,E16&lt;&gt;$E$66,E16&lt;&gt;$E$67,E16&lt;&gt;$E$68),A16,0)</f>
        <v>8.5</v>
      </c>
      <c r="D16" s="149">
        <f>IF(DATE($C$7,$D$9,$B16)&gt;=DATE('1. Alapadatok'!$C$13,'1. Alapadatok'!$D$14,'1. Alapadatok'!$C$15),IF(DATE($C$7,$D$9,$B16)&lt;=DATE('1. Alapadatok'!$C$17,'1. Alapadatok'!$D$18,'1. Alapadatok'!$C$19),$C16*'1. Alapadatok'!$C$11,"-"))</f>
        <v>3.4849999999999999</v>
      </c>
      <c r="E16" s="149"/>
      <c r="F16" s="184"/>
      <c r="G16" s="185"/>
    </row>
    <row r="17" spans="1:7" ht="20.100000000000001" customHeight="1" x14ac:dyDescent="0.25">
      <c r="A17" s="85">
        <v>8.5</v>
      </c>
      <c r="B17" s="14">
        <v>4</v>
      </c>
      <c r="C17" s="149">
        <f t="shared" si="0"/>
        <v>8.5</v>
      </c>
      <c r="D17" s="149">
        <f>IF(DATE($C$7,$D$9,$B17)&gt;=DATE('1. Alapadatok'!$C$13,'1. Alapadatok'!$D$14,'1. Alapadatok'!$C$15),IF(DATE($C$7,$D$9,$B17)&lt;=DATE('1. Alapadatok'!$C$17,'1. Alapadatok'!$D$18,'1. Alapadatok'!$C$19),$C17*'1. Alapadatok'!$C$11,"-"))</f>
        <v>3.4849999999999999</v>
      </c>
      <c r="E17" s="149"/>
      <c r="F17" s="184"/>
      <c r="G17" s="185"/>
    </row>
    <row r="18" spans="1:7" ht="20.100000000000001" customHeight="1" x14ac:dyDescent="0.25">
      <c r="A18" s="85">
        <v>8.5</v>
      </c>
      <c r="B18" s="14">
        <v>5</v>
      </c>
      <c r="C18" s="149">
        <f t="shared" si="0"/>
        <v>8.5</v>
      </c>
      <c r="D18" s="149">
        <f>IF(DATE($C$7,$D$9,$B18)&gt;=DATE('1. Alapadatok'!$C$13,'1. Alapadatok'!$D$14,'1. Alapadatok'!$C$15),IF(DATE($C$7,$D$9,$B18)&lt;=DATE('1. Alapadatok'!$C$17,'1. Alapadatok'!$D$18,'1. Alapadatok'!$C$19),$C18*'1. Alapadatok'!$C$11,"-"))</f>
        <v>3.4849999999999999</v>
      </c>
      <c r="E18" s="149"/>
      <c r="F18" s="184"/>
      <c r="G18" s="185"/>
    </row>
    <row r="19" spans="1:7" ht="20.100000000000001" customHeight="1" x14ac:dyDescent="0.25">
      <c r="A19" s="85">
        <v>8.5</v>
      </c>
      <c r="B19" s="14">
        <v>6</v>
      </c>
      <c r="C19" s="149">
        <f t="shared" si="0"/>
        <v>8.5</v>
      </c>
      <c r="D19" s="149">
        <f>IF(DATE($C$7,$D$9,$B19)&gt;=DATE('1. Alapadatok'!$C$13,'1. Alapadatok'!$D$14,'1. Alapadatok'!$C$15),IF(DATE($C$7,$D$9,$B19)&lt;=DATE('1. Alapadatok'!$C$17,'1. Alapadatok'!$D$18,'1. Alapadatok'!$C$19),$C19*'1. Alapadatok'!$C$11,"-"))</f>
        <v>3.4849999999999999</v>
      </c>
      <c r="E19" s="149"/>
      <c r="F19" s="184"/>
      <c r="G19" s="185"/>
    </row>
    <row r="20" spans="1:7" ht="20.100000000000001" customHeight="1" x14ac:dyDescent="0.25">
      <c r="A20" s="85">
        <v>6</v>
      </c>
      <c r="B20" s="14">
        <v>7</v>
      </c>
      <c r="C20" s="149">
        <f t="shared" si="0"/>
        <v>6</v>
      </c>
      <c r="D20" s="149">
        <f>IF(DATE($C$7,$D$9,$B20)&gt;=DATE('1. Alapadatok'!$C$13,'1. Alapadatok'!$D$14,'1. Alapadatok'!$C$15),IF(DATE($C$7,$D$9,$B20)&lt;=DATE('1. Alapadatok'!$C$17,'1. Alapadatok'!$D$18,'1. Alapadatok'!$C$19),$C20*'1. Alapadatok'!$C$11,"-"))</f>
        <v>2.46</v>
      </c>
      <c r="E20" s="149"/>
      <c r="F20" s="184"/>
      <c r="G20" s="185"/>
    </row>
    <row r="21" spans="1:7" ht="20.100000000000001" customHeight="1" x14ac:dyDescent="0.25">
      <c r="B21" s="40">
        <v>8</v>
      </c>
      <c r="C21" s="152"/>
      <c r="D21" s="152"/>
      <c r="E21" s="152"/>
      <c r="F21" s="184"/>
      <c r="G21" s="185"/>
    </row>
    <row r="22" spans="1:7" ht="20.100000000000001" customHeight="1" x14ac:dyDescent="0.25">
      <c r="B22" s="40">
        <v>9</v>
      </c>
      <c r="C22" s="152"/>
      <c r="D22" s="152"/>
      <c r="E22" s="152"/>
      <c r="F22" s="184"/>
      <c r="G22" s="185"/>
    </row>
    <row r="23" spans="1:7" ht="20.100000000000001" customHeight="1" x14ac:dyDescent="0.25">
      <c r="A23" s="85">
        <v>8.5</v>
      </c>
      <c r="B23" s="14">
        <v>10</v>
      </c>
      <c r="C23" s="149">
        <f t="shared" si="0"/>
        <v>8.5</v>
      </c>
      <c r="D23" s="149">
        <f>IF(DATE($C$7,$D$9,$B23)&gt;=DATE('1. Alapadatok'!$C$13,'1. Alapadatok'!$D$14,'1. Alapadatok'!$C$15),IF(DATE($C$7,$D$9,$B23)&lt;=DATE('1. Alapadatok'!$C$17,'1. Alapadatok'!$D$18,'1. Alapadatok'!$C$19),$C23*'1. Alapadatok'!$C$11,"-"))</f>
        <v>3.4849999999999999</v>
      </c>
      <c r="E23" s="149"/>
      <c r="F23" s="184"/>
      <c r="G23" s="185"/>
    </row>
    <row r="24" spans="1:7" ht="20.100000000000001" customHeight="1" x14ac:dyDescent="0.25">
      <c r="A24" s="85">
        <v>8.5</v>
      </c>
      <c r="B24" s="14">
        <v>11</v>
      </c>
      <c r="C24" s="149">
        <f t="shared" si="0"/>
        <v>8.5</v>
      </c>
      <c r="D24" s="149">
        <f>IF(DATE($C$7,$D$9,$B24)&gt;=DATE('1. Alapadatok'!$C$13,'1. Alapadatok'!$D$14,'1. Alapadatok'!$C$15),IF(DATE($C$7,$D$9,$B24)&lt;=DATE('1. Alapadatok'!$C$17,'1. Alapadatok'!$D$18,'1. Alapadatok'!$C$19),$C24*'1. Alapadatok'!$C$11,"-"))</f>
        <v>3.4849999999999999</v>
      </c>
      <c r="E24" s="149"/>
      <c r="F24" s="184"/>
      <c r="G24" s="185"/>
    </row>
    <row r="25" spans="1:7" ht="20.100000000000001" customHeight="1" x14ac:dyDescent="0.25">
      <c r="A25" s="85">
        <v>8.5</v>
      </c>
      <c r="B25" s="14">
        <v>12</v>
      </c>
      <c r="C25" s="149">
        <f t="shared" si="0"/>
        <v>8.5</v>
      </c>
      <c r="D25" s="149">
        <f>IF(DATE($C$7,$D$9,$B25)&gt;=DATE('1. Alapadatok'!$C$13,'1. Alapadatok'!$D$14,'1. Alapadatok'!$C$15),IF(DATE($C$7,$D$9,$B25)&lt;=DATE('1. Alapadatok'!$C$17,'1. Alapadatok'!$D$18,'1. Alapadatok'!$C$19),$C25*'1. Alapadatok'!$C$11,"-"))</f>
        <v>3.4849999999999999</v>
      </c>
      <c r="E25" s="149"/>
      <c r="F25" s="184"/>
      <c r="G25" s="185"/>
    </row>
    <row r="26" spans="1:7" ht="20.100000000000001" customHeight="1" x14ac:dyDescent="0.25">
      <c r="A26" s="85">
        <v>8.5</v>
      </c>
      <c r="B26" s="14">
        <v>13</v>
      </c>
      <c r="C26" s="149">
        <f t="shared" si="0"/>
        <v>8.5</v>
      </c>
      <c r="D26" s="149">
        <f>IF(DATE($C$7,$D$9,$B26)&gt;=DATE('1. Alapadatok'!$C$13,'1. Alapadatok'!$D$14,'1. Alapadatok'!$C$15),IF(DATE($C$7,$D$9,$B26)&lt;=DATE('1. Alapadatok'!$C$17,'1. Alapadatok'!$D$18,'1. Alapadatok'!$C$19),$C26*'1. Alapadatok'!$C$11,"-"))</f>
        <v>3.4849999999999999</v>
      </c>
      <c r="E26" s="149"/>
      <c r="F26" s="184"/>
      <c r="G26" s="185"/>
    </row>
    <row r="27" spans="1:7" ht="20.100000000000001" customHeight="1" x14ac:dyDescent="0.25">
      <c r="A27" s="85">
        <v>6</v>
      </c>
      <c r="B27" s="14">
        <v>14</v>
      </c>
      <c r="C27" s="149">
        <f t="shared" si="0"/>
        <v>6</v>
      </c>
      <c r="D27" s="149">
        <f>IF(DATE($C$7,$D$9,$B27)&gt;=DATE('1. Alapadatok'!$C$13,'1. Alapadatok'!$D$14,'1. Alapadatok'!$C$15),IF(DATE($C$7,$D$9,$B27)&lt;=DATE('1. Alapadatok'!$C$17,'1. Alapadatok'!$D$18,'1. Alapadatok'!$C$19),$C27*'1. Alapadatok'!$C$11,"-"))</f>
        <v>2.46</v>
      </c>
      <c r="E27" s="149"/>
      <c r="F27" s="184"/>
      <c r="G27" s="185"/>
    </row>
    <row r="28" spans="1:7" ht="20.100000000000001" customHeight="1" x14ac:dyDescent="0.25">
      <c r="B28" s="40">
        <v>15</v>
      </c>
      <c r="C28" s="152"/>
      <c r="D28" s="152"/>
      <c r="E28" s="152"/>
      <c r="F28" s="184"/>
      <c r="G28" s="185"/>
    </row>
    <row r="29" spans="1:7" ht="20.100000000000001" customHeight="1" x14ac:dyDescent="0.25">
      <c r="B29" s="40">
        <v>16</v>
      </c>
      <c r="C29" s="152"/>
      <c r="D29" s="152"/>
      <c r="E29" s="152"/>
      <c r="F29" s="184"/>
      <c r="G29" s="185"/>
    </row>
    <row r="30" spans="1:7" ht="20.100000000000001" customHeight="1" x14ac:dyDescent="0.25">
      <c r="A30" s="85">
        <v>8.5</v>
      </c>
      <c r="B30" s="14">
        <v>17</v>
      </c>
      <c r="C30" s="149">
        <f t="shared" si="0"/>
        <v>8.5</v>
      </c>
      <c r="D30" s="149">
        <f>IF(DATE($C$7,$D$9,$B30)&gt;=DATE('1. Alapadatok'!$C$13,'1. Alapadatok'!$D$14,'1. Alapadatok'!$C$15),IF(DATE($C$7,$D$9,$B30)&lt;=DATE('1. Alapadatok'!$C$17,'1. Alapadatok'!$D$18,'1. Alapadatok'!$C$19),$C30*'1. Alapadatok'!$C$11,"-"))</f>
        <v>3.4849999999999999</v>
      </c>
      <c r="E30" s="149"/>
      <c r="F30" s="184"/>
      <c r="G30" s="185"/>
    </row>
    <row r="31" spans="1:7" ht="20.100000000000001" customHeight="1" x14ac:dyDescent="0.25">
      <c r="A31" s="85">
        <v>8.5</v>
      </c>
      <c r="B31" s="14">
        <v>18</v>
      </c>
      <c r="C31" s="149">
        <f t="shared" si="0"/>
        <v>8.5</v>
      </c>
      <c r="D31" s="149">
        <f>IF(DATE($C$7,$D$9,$B31)&gt;=DATE('1. Alapadatok'!$C$13,'1. Alapadatok'!$D$14,'1. Alapadatok'!$C$15),IF(DATE($C$7,$D$9,$B31)&lt;=DATE('1. Alapadatok'!$C$17,'1. Alapadatok'!$D$18,'1. Alapadatok'!$C$19),$C31*'1. Alapadatok'!$C$11,"-"))</f>
        <v>3.4849999999999999</v>
      </c>
      <c r="E31" s="149"/>
      <c r="F31" s="184"/>
      <c r="G31" s="185"/>
    </row>
    <row r="32" spans="1:7" ht="20.100000000000001" customHeight="1" x14ac:dyDescent="0.25">
      <c r="A32" s="85">
        <v>8.5</v>
      </c>
      <c r="B32" s="14">
        <v>19</v>
      </c>
      <c r="C32" s="149">
        <f t="shared" si="0"/>
        <v>8.5</v>
      </c>
      <c r="D32" s="149">
        <f>IF(DATE($C$7,$D$9,$B32)&gt;=DATE('1. Alapadatok'!$C$13,'1. Alapadatok'!$D$14,'1. Alapadatok'!$C$15),IF(DATE($C$7,$D$9,$B32)&lt;=DATE('1. Alapadatok'!$C$17,'1. Alapadatok'!$D$18,'1. Alapadatok'!$C$19),$C32*'1. Alapadatok'!$C$11,"-"))</f>
        <v>3.4849999999999999</v>
      </c>
      <c r="E32" s="149"/>
      <c r="F32" s="184"/>
      <c r="G32" s="185"/>
    </row>
    <row r="33" spans="1:7" ht="20.100000000000001" customHeight="1" x14ac:dyDescent="0.25">
      <c r="A33" s="85">
        <v>8.5</v>
      </c>
      <c r="B33" s="14">
        <v>20</v>
      </c>
      <c r="C33" s="149">
        <f t="shared" si="0"/>
        <v>8.5</v>
      </c>
      <c r="D33" s="149">
        <f>IF(DATE($C$7,$D$9,$B33)&gt;=DATE('1. Alapadatok'!$C$13,'1. Alapadatok'!$D$14,'1. Alapadatok'!$C$15),IF(DATE($C$7,$D$9,$B33)&lt;=DATE('1. Alapadatok'!$C$17,'1. Alapadatok'!$D$18,'1. Alapadatok'!$C$19),$C33*'1. Alapadatok'!$C$11,"-"))</f>
        <v>3.4849999999999999</v>
      </c>
      <c r="E33" s="149"/>
      <c r="F33" s="184"/>
      <c r="G33" s="185"/>
    </row>
    <row r="34" spans="1:7" ht="20.100000000000001" customHeight="1" x14ac:dyDescent="0.25">
      <c r="A34" s="85">
        <v>6</v>
      </c>
      <c r="B34" s="14">
        <v>21</v>
      </c>
      <c r="C34" s="149">
        <f t="shared" si="0"/>
        <v>6</v>
      </c>
      <c r="D34" s="149">
        <f>IF(DATE($C$7,$D$9,$B34)&gt;=DATE('1. Alapadatok'!$C$13,'1. Alapadatok'!$D$14,'1. Alapadatok'!$C$15),IF(DATE($C$7,$D$9,$B34)&lt;=DATE('1. Alapadatok'!$C$17,'1. Alapadatok'!$D$18,'1. Alapadatok'!$C$19),$C34*'1. Alapadatok'!$C$11,"-"))</f>
        <v>2.46</v>
      </c>
      <c r="E34" s="149"/>
      <c r="F34" s="184"/>
      <c r="G34" s="185"/>
    </row>
    <row r="35" spans="1:7" ht="20.100000000000001" customHeight="1" x14ac:dyDescent="0.25">
      <c r="B35" s="40">
        <v>22</v>
      </c>
      <c r="C35" s="152"/>
      <c r="D35" s="152"/>
      <c r="E35" s="151"/>
      <c r="F35" s="184"/>
      <c r="G35" s="185"/>
    </row>
    <row r="36" spans="1:7" ht="20.100000000000001" customHeight="1" x14ac:dyDescent="0.25">
      <c r="B36" s="40">
        <v>23</v>
      </c>
      <c r="C36" s="152"/>
      <c r="D36" s="152"/>
      <c r="E36" s="151"/>
      <c r="F36" s="184"/>
      <c r="G36" s="185"/>
    </row>
    <row r="37" spans="1:7" ht="20.100000000000001" customHeight="1" x14ac:dyDescent="0.25">
      <c r="A37" s="85">
        <v>8.5</v>
      </c>
      <c r="B37" s="14">
        <v>24</v>
      </c>
      <c r="C37" s="149">
        <f t="shared" si="0"/>
        <v>8.5</v>
      </c>
      <c r="D37" s="149">
        <f>IF(DATE($C$7,$D$9,$B37)&gt;=DATE('1. Alapadatok'!$C$13,'1. Alapadatok'!$D$14,'1. Alapadatok'!$C$15),IF(DATE($C$7,$D$9,$B37)&lt;=DATE('1. Alapadatok'!$C$17,'1. Alapadatok'!$D$18,'1. Alapadatok'!$C$19),$C37*'1. Alapadatok'!$C$11,"-"))</f>
        <v>3.4849999999999999</v>
      </c>
      <c r="E37" s="149"/>
      <c r="F37" s="184"/>
      <c r="G37" s="185"/>
    </row>
    <row r="38" spans="1:7" ht="20.100000000000001" customHeight="1" x14ac:dyDescent="0.25">
      <c r="A38" s="85">
        <v>8.5</v>
      </c>
      <c r="B38" s="14">
        <v>25</v>
      </c>
      <c r="C38" s="149">
        <f t="shared" si="0"/>
        <v>8.5</v>
      </c>
      <c r="D38" s="149">
        <f>IF(DATE($C$7,$D$9,$B38)&gt;=DATE('1. Alapadatok'!$C$13,'1. Alapadatok'!$D$14,'1. Alapadatok'!$C$15),IF(DATE($C$7,$D$9,$B38)&lt;=DATE('1. Alapadatok'!$C$17,'1. Alapadatok'!$D$18,'1. Alapadatok'!$C$19),$C38*'1. Alapadatok'!$C$11,"-"))</f>
        <v>3.4849999999999999</v>
      </c>
      <c r="E38" s="149"/>
      <c r="F38" s="184"/>
      <c r="G38" s="185"/>
    </row>
    <row r="39" spans="1:7" ht="20.100000000000001" customHeight="1" x14ac:dyDescent="0.25">
      <c r="A39" s="85">
        <v>8.5</v>
      </c>
      <c r="B39" s="14">
        <v>26</v>
      </c>
      <c r="C39" s="149">
        <f t="shared" si="0"/>
        <v>8.5</v>
      </c>
      <c r="D39" s="149">
        <f>IF(DATE($C$7,$D$9,$B39)&gt;=DATE('1. Alapadatok'!$C$13,'1. Alapadatok'!$D$14,'1. Alapadatok'!$C$15),IF(DATE($C$7,$D$9,$B39)&lt;=DATE('1. Alapadatok'!$C$17,'1. Alapadatok'!$D$18,'1. Alapadatok'!$C$19),$C39*'1. Alapadatok'!$C$11,"-"))</f>
        <v>3.4849999999999999</v>
      </c>
      <c r="E39" s="149"/>
      <c r="F39" s="184"/>
      <c r="G39" s="185"/>
    </row>
    <row r="40" spans="1:7" ht="20.100000000000001" customHeight="1" x14ac:dyDescent="0.25">
      <c r="A40" s="85">
        <v>8.5</v>
      </c>
      <c r="B40" s="14">
        <v>27</v>
      </c>
      <c r="C40" s="149">
        <f t="shared" si="0"/>
        <v>8.5</v>
      </c>
      <c r="D40" s="149">
        <f>IF(DATE($C$7,$D$9,$B40)&gt;=DATE('1. Alapadatok'!$C$13,'1. Alapadatok'!$D$14,'1. Alapadatok'!$C$15),IF(DATE($C$7,$D$9,$B40)&lt;=DATE('1. Alapadatok'!$C$17,'1. Alapadatok'!$D$18,'1. Alapadatok'!$C$19),$C40*'1. Alapadatok'!$C$11,"-"))</f>
        <v>3.4849999999999999</v>
      </c>
      <c r="E40" s="149"/>
      <c r="F40" s="184"/>
      <c r="G40" s="185"/>
    </row>
    <row r="41" spans="1:7" ht="20.100000000000001" customHeight="1" x14ac:dyDescent="0.25">
      <c r="A41" s="85">
        <v>6</v>
      </c>
      <c r="B41" s="14">
        <v>28</v>
      </c>
      <c r="C41" s="149">
        <f t="shared" si="0"/>
        <v>6</v>
      </c>
      <c r="D41" s="149">
        <f>IF(DATE($C$7,$D$9,$B41)&gt;=DATE('1. Alapadatok'!$C$13,'1. Alapadatok'!$D$14,'1. Alapadatok'!$C$15),IF(DATE($C$7,$D$9,$B41)&lt;=DATE('1. Alapadatok'!$C$17,'1. Alapadatok'!$D$18,'1. Alapadatok'!$C$19),$C41*'1. Alapadatok'!$C$11,"-"))</f>
        <v>2.46</v>
      </c>
      <c r="E41" s="149"/>
      <c r="F41" s="184"/>
      <c r="G41" s="185"/>
    </row>
    <row r="42" spans="1:7" ht="20.100000000000001" customHeight="1" x14ac:dyDescent="0.25">
      <c r="B42" s="40">
        <v>29</v>
      </c>
      <c r="C42" s="152"/>
      <c r="D42" s="152"/>
      <c r="E42" s="152"/>
      <c r="F42" s="184"/>
      <c r="G42" s="185"/>
    </row>
    <row r="43" spans="1:7" ht="20.100000000000001" customHeight="1" x14ac:dyDescent="0.25">
      <c r="B43" s="40">
        <v>30</v>
      </c>
      <c r="C43" s="152"/>
      <c r="D43" s="152"/>
      <c r="E43" s="152"/>
      <c r="F43" s="184"/>
      <c r="G43" s="185"/>
    </row>
    <row r="44" spans="1:7" ht="20.100000000000001" customHeight="1" thickBot="1" x14ac:dyDescent="0.3">
      <c r="B44" s="14"/>
      <c r="C44" s="149"/>
      <c r="D44" s="149"/>
      <c r="E44" s="149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160</v>
      </c>
      <c r="D45" s="124">
        <f>SUM(D14:D44)-SUMIFS(D14:D44,E14:E44,"Nem releváns")-SUMIFS(D14:D44,E14:E44,'1. Alapadatok'!L73)-SUMIFS(D14:D44,E14:E44,'1. Alapadatok'!L74)-SUMIFS(D14:D44,E14:E44,'1. Alapadatok'!L75)</f>
        <v>65.599999999999994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0.41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58" spans="2:7" ht="15.75" x14ac:dyDescent="0.25">
      <c r="B58" s="1"/>
      <c r="C58" s="1"/>
      <c r="D58" s="1"/>
      <c r="E58" s="8"/>
      <c r="F58" s="23"/>
      <c r="G58" s="23"/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DDC5C025-4DA7-44BC-B119-978430CF6488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E92B50F4-8DF4-49C5-8C12-A318237F661E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pageSetUpPr fitToPage="1"/>
  </sheetPr>
  <dimension ref="A1:G68"/>
  <sheetViews>
    <sheetView topLeftCell="A17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40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7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A14" s="85">
        <v>8.5</v>
      </c>
      <c r="B14" s="14">
        <v>1</v>
      </c>
      <c r="C14" s="149">
        <f t="shared" ref="C14:C44" si="0">IF(AND(E14&lt;&gt;$E$64,E14&lt;&gt;$E$65,E14&lt;&gt;$E$66,E14&lt;&gt;$E$67,E14&lt;&gt;$E$68),A14,0)</f>
        <v>8.5</v>
      </c>
      <c r="D14" s="149">
        <f>IF(DATE($C$7,$D$9,$B14)&gt;=DATE('1. Alapadatok'!$C$13,'1. Alapadatok'!$D$14,'1. Alapadatok'!$C$15),IF(DATE($C$7,$D$9,$B14)&lt;=DATE('1. Alapadatok'!$C$17,'1. Alapadatok'!$D$18,'1. Alapadatok'!$C$19),$C14*'1. Alapadatok'!$C$11,"-"))</f>
        <v>3.4849999999999999</v>
      </c>
      <c r="E14" s="149"/>
      <c r="F14" s="182" t="s">
        <v>102</v>
      </c>
      <c r="G14" s="183"/>
    </row>
    <row r="15" spans="1:7" ht="20.100000000000001" customHeight="1" x14ac:dyDescent="0.25">
      <c r="A15" s="85">
        <v>8.5</v>
      </c>
      <c r="B15" s="14">
        <v>2</v>
      </c>
      <c r="C15" s="149">
        <f t="shared" si="0"/>
        <v>8.5</v>
      </c>
      <c r="D15" s="149">
        <f>IF(DATE($C$7,$D$9,$B15)&gt;=DATE('1. Alapadatok'!$C$13,'1. Alapadatok'!$D$14,'1. Alapadatok'!$C$15),IF(DATE($C$7,$D$9,$B15)&lt;=DATE('1. Alapadatok'!$C$17,'1. Alapadatok'!$D$18,'1. Alapadatok'!$C$19),$C15*'1. Alapadatok'!$C$11,"-"))</f>
        <v>3.4849999999999999</v>
      </c>
      <c r="E15" s="150"/>
      <c r="F15" s="184"/>
      <c r="G15" s="185"/>
    </row>
    <row r="16" spans="1:7" ht="20.100000000000001" customHeight="1" x14ac:dyDescent="0.25">
      <c r="A16" s="85">
        <v>8.5</v>
      </c>
      <c r="B16" s="14">
        <v>3</v>
      </c>
      <c r="C16" s="149">
        <f t="shared" si="0"/>
        <v>8.5</v>
      </c>
      <c r="D16" s="149">
        <f>IF(DATE($C$7,$D$9,$B16)&gt;=DATE('1. Alapadatok'!$C$13,'1. Alapadatok'!$D$14,'1. Alapadatok'!$C$15),IF(DATE($C$7,$D$9,$B16)&lt;=DATE('1. Alapadatok'!$C$17,'1. Alapadatok'!$D$18,'1. Alapadatok'!$C$19),$C16*'1. Alapadatok'!$C$11,"-"))</f>
        <v>3.4849999999999999</v>
      </c>
      <c r="E16" s="149"/>
      <c r="F16" s="184"/>
      <c r="G16" s="185"/>
    </row>
    <row r="17" spans="1:7" ht="20.100000000000001" customHeight="1" x14ac:dyDescent="0.25">
      <c r="A17" s="85">
        <v>8.5</v>
      </c>
      <c r="B17" s="14">
        <v>4</v>
      </c>
      <c r="C17" s="149">
        <f t="shared" si="0"/>
        <v>8.5</v>
      </c>
      <c r="D17" s="149">
        <f>IF(DATE($C$7,$D$9,$B17)&gt;=DATE('1. Alapadatok'!$C$13,'1. Alapadatok'!$D$14,'1. Alapadatok'!$C$15),IF(DATE($C$7,$D$9,$B17)&lt;=DATE('1. Alapadatok'!$C$17,'1. Alapadatok'!$D$18,'1. Alapadatok'!$C$19),$C17*'1. Alapadatok'!$C$11,"-"))</f>
        <v>3.4849999999999999</v>
      </c>
      <c r="E17" s="149"/>
      <c r="F17" s="184"/>
      <c r="G17" s="185"/>
    </row>
    <row r="18" spans="1:7" ht="20.100000000000001" customHeight="1" x14ac:dyDescent="0.25">
      <c r="A18" s="85">
        <v>6</v>
      </c>
      <c r="B18" s="14">
        <v>5</v>
      </c>
      <c r="C18" s="149">
        <f t="shared" si="0"/>
        <v>6</v>
      </c>
      <c r="D18" s="149">
        <f>IF(DATE($C$7,$D$9,$B18)&gt;=DATE('1. Alapadatok'!$C$13,'1. Alapadatok'!$D$14,'1. Alapadatok'!$C$15),IF(DATE($C$7,$D$9,$B18)&lt;=DATE('1. Alapadatok'!$C$17,'1. Alapadatok'!$D$18,'1. Alapadatok'!$C$19),$C18*'1. Alapadatok'!$C$11,"-"))</f>
        <v>2.46</v>
      </c>
      <c r="E18" s="149"/>
      <c r="F18" s="184"/>
      <c r="G18" s="185"/>
    </row>
    <row r="19" spans="1:7" ht="20.100000000000001" customHeight="1" x14ac:dyDescent="0.25">
      <c r="B19" s="40">
        <v>6</v>
      </c>
      <c r="C19" s="152"/>
      <c r="D19" s="152"/>
      <c r="E19" s="151"/>
      <c r="F19" s="184"/>
      <c r="G19" s="185"/>
    </row>
    <row r="20" spans="1:7" ht="20.100000000000001" customHeight="1" x14ac:dyDescent="0.25">
      <c r="B20" s="40">
        <v>7</v>
      </c>
      <c r="C20" s="152"/>
      <c r="D20" s="152"/>
      <c r="E20" s="151"/>
      <c r="F20" s="184"/>
      <c r="G20" s="185"/>
    </row>
    <row r="21" spans="1:7" ht="20.100000000000001" customHeight="1" x14ac:dyDescent="0.25">
      <c r="A21" s="85">
        <v>8.5</v>
      </c>
      <c r="B21" s="14">
        <v>8</v>
      </c>
      <c r="C21" s="149">
        <f t="shared" si="0"/>
        <v>8.5</v>
      </c>
      <c r="D21" s="149">
        <f>IF(DATE($C$7,$D$9,$B21)&gt;=DATE('1. Alapadatok'!$C$13,'1. Alapadatok'!$D$14,'1. Alapadatok'!$C$15),IF(DATE($C$7,$D$9,$B21)&lt;=DATE('1. Alapadatok'!$C$17,'1. Alapadatok'!$D$18,'1. Alapadatok'!$C$19),$C21*'1. Alapadatok'!$C$11,"-"))</f>
        <v>3.4849999999999999</v>
      </c>
      <c r="E21" s="149"/>
      <c r="F21" s="184"/>
      <c r="G21" s="185"/>
    </row>
    <row r="22" spans="1:7" ht="20.100000000000001" customHeight="1" x14ac:dyDescent="0.25">
      <c r="A22" s="85">
        <v>8.5</v>
      </c>
      <c r="B22" s="14">
        <v>9</v>
      </c>
      <c r="C22" s="149">
        <f t="shared" si="0"/>
        <v>8.5</v>
      </c>
      <c r="D22" s="149">
        <f>IF(DATE($C$7,$D$9,$B22)&gt;=DATE('1. Alapadatok'!$C$13,'1. Alapadatok'!$D$14,'1. Alapadatok'!$C$15),IF(DATE($C$7,$D$9,$B22)&lt;=DATE('1. Alapadatok'!$C$17,'1. Alapadatok'!$D$18,'1. Alapadatok'!$C$19),$C22*'1. Alapadatok'!$C$11,"-"))</f>
        <v>3.4849999999999999</v>
      </c>
      <c r="E22" s="150"/>
      <c r="F22" s="184"/>
      <c r="G22" s="185"/>
    </row>
    <row r="23" spans="1:7" ht="20.100000000000001" customHeight="1" x14ac:dyDescent="0.25">
      <c r="A23" s="85">
        <v>8.5</v>
      </c>
      <c r="B23" s="14">
        <v>10</v>
      </c>
      <c r="C23" s="149">
        <f t="shared" si="0"/>
        <v>8.5</v>
      </c>
      <c r="D23" s="149">
        <f>IF(DATE($C$7,$D$9,$B23)&gt;=DATE('1. Alapadatok'!$C$13,'1. Alapadatok'!$D$14,'1. Alapadatok'!$C$15),IF(DATE($C$7,$D$9,$B23)&lt;=DATE('1. Alapadatok'!$C$17,'1. Alapadatok'!$D$18,'1. Alapadatok'!$C$19),$C23*'1. Alapadatok'!$C$11,"-"))</f>
        <v>3.4849999999999999</v>
      </c>
      <c r="E23" s="149"/>
      <c r="F23" s="184"/>
      <c r="G23" s="185"/>
    </row>
    <row r="24" spans="1:7" ht="20.100000000000001" customHeight="1" x14ac:dyDescent="0.25">
      <c r="A24" s="85">
        <v>8.5</v>
      </c>
      <c r="B24" s="14">
        <v>11</v>
      </c>
      <c r="C24" s="149">
        <f t="shared" si="0"/>
        <v>8.5</v>
      </c>
      <c r="D24" s="149">
        <f>IF(DATE($C$7,$D$9,$B24)&gt;=DATE('1. Alapadatok'!$C$13,'1. Alapadatok'!$D$14,'1. Alapadatok'!$C$15),IF(DATE($C$7,$D$9,$B24)&lt;=DATE('1. Alapadatok'!$C$17,'1. Alapadatok'!$D$18,'1. Alapadatok'!$C$19),$C24*'1. Alapadatok'!$C$11,"-"))</f>
        <v>3.4849999999999999</v>
      </c>
      <c r="E24" s="149"/>
      <c r="F24" s="184"/>
      <c r="G24" s="185"/>
    </row>
    <row r="25" spans="1:7" ht="20.100000000000001" customHeight="1" x14ac:dyDescent="0.25">
      <c r="A25" s="85">
        <v>6</v>
      </c>
      <c r="B25" s="14">
        <v>12</v>
      </c>
      <c r="C25" s="149">
        <f t="shared" si="0"/>
        <v>6</v>
      </c>
      <c r="D25" s="149">
        <f>IF(DATE($C$7,$D$9,$B25)&gt;=DATE('1. Alapadatok'!$C$13,'1. Alapadatok'!$D$14,'1. Alapadatok'!$C$15),IF(DATE($C$7,$D$9,$B25)&lt;=DATE('1. Alapadatok'!$C$17,'1. Alapadatok'!$D$18,'1. Alapadatok'!$C$19),$C25*'1. Alapadatok'!$C$11,"-"))</f>
        <v>2.46</v>
      </c>
      <c r="E25" s="149"/>
      <c r="F25" s="184"/>
      <c r="G25" s="185"/>
    </row>
    <row r="26" spans="1:7" ht="20.100000000000001" customHeight="1" x14ac:dyDescent="0.25">
      <c r="B26" s="40">
        <v>13</v>
      </c>
      <c r="C26" s="152"/>
      <c r="D26" s="152"/>
      <c r="E26" s="151"/>
      <c r="F26" s="184"/>
      <c r="G26" s="185"/>
    </row>
    <row r="27" spans="1:7" ht="20.100000000000001" customHeight="1" x14ac:dyDescent="0.25">
      <c r="B27" s="40">
        <v>14</v>
      </c>
      <c r="C27" s="152"/>
      <c r="D27" s="152"/>
      <c r="E27" s="151"/>
      <c r="F27" s="184"/>
      <c r="G27" s="185"/>
    </row>
    <row r="28" spans="1:7" ht="20.100000000000001" customHeight="1" x14ac:dyDescent="0.25">
      <c r="A28" s="85">
        <v>8.5</v>
      </c>
      <c r="B28" s="14">
        <v>15</v>
      </c>
      <c r="C28" s="149">
        <f t="shared" si="0"/>
        <v>8.5</v>
      </c>
      <c r="D28" s="149">
        <f>IF(DATE($C$7,$D$9,$B28)&gt;=DATE('1. Alapadatok'!$C$13,'1. Alapadatok'!$D$14,'1. Alapadatok'!$C$15),IF(DATE($C$7,$D$9,$B28)&lt;=DATE('1. Alapadatok'!$C$17,'1. Alapadatok'!$D$18,'1. Alapadatok'!$C$19),$C28*'1. Alapadatok'!$C$11,"-"))</f>
        <v>3.4849999999999999</v>
      </c>
      <c r="E28" s="149"/>
      <c r="F28" s="184"/>
      <c r="G28" s="185"/>
    </row>
    <row r="29" spans="1:7" ht="20.100000000000001" customHeight="1" x14ac:dyDescent="0.25">
      <c r="A29" s="85">
        <v>8.5</v>
      </c>
      <c r="B29" s="14">
        <v>16</v>
      </c>
      <c r="C29" s="149">
        <f t="shared" si="0"/>
        <v>8.5</v>
      </c>
      <c r="D29" s="149">
        <f>IF(DATE($C$7,$D$9,$B29)&gt;=DATE('1. Alapadatok'!$C$13,'1. Alapadatok'!$D$14,'1. Alapadatok'!$C$15),IF(DATE($C$7,$D$9,$B29)&lt;=DATE('1. Alapadatok'!$C$17,'1. Alapadatok'!$D$18,'1. Alapadatok'!$C$19),$C29*'1. Alapadatok'!$C$11,"-"))</f>
        <v>3.4849999999999999</v>
      </c>
      <c r="E29" s="150"/>
      <c r="F29" s="184"/>
      <c r="G29" s="185"/>
    </row>
    <row r="30" spans="1:7" ht="20.100000000000001" customHeight="1" x14ac:dyDescent="0.25">
      <c r="A30" s="85">
        <v>8.5</v>
      </c>
      <c r="B30" s="14">
        <v>17</v>
      </c>
      <c r="C30" s="149">
        <f t="shared" si="0"/>
        <v>8.5</v>
      </c>
      <c r="D30" s="149">
        <f>IF(DATE($C$7,$D$9,$B30)&gt;=DATE('1. Alapadatok'!$C$13,'1. Alapadatok'!$D$14,'1. Alapadatok'!$C$15),IF(DATE($C$7,$D$9,$B30)&lt;=DATE('1. Alapadatok'!$C$17,'1. Alapadatok'!$D$18,'1. Alapadatok'!$C$19),$C30*'1. Alapadatok'!$C$11,"-"))</f>
        <v>3.4849999999999999</v>
      </c>
      <c r="E30" s="149"/>
      <c r="F30" s="184"/>
      <c r="G30" s="185"/>
    </row>
    <row r="31" spans="1:7" ht="20.100000000000001" customHeight="1" x14ac:dyDescent="0.25">
      <c r="A31" s="85">
        <v>8.5</v>
      </c>
      <c r="B31" s="14">
        <v>18</v>
      </c>
      <c r="C31" s="149">
        <f t="shared" si="0"/>
        <v>8.5</v>
      </c>
      <c r="D31" s="149">
        <f>IF(DATE($C$7,$D$9,$B31)&gt;=DATE('1. Alapadatok'!$C$13,'1. Alapadatok'!$D$14,'1. Alapadatok'!$C$15),IF(DATE($C$7,$D$9,$B31)&lt;=DATE('1. Alapadatok'!$C$17,'1. Alapadatok'!$D$18,'1. Alapadatok'!$C$19),$C31*'1. Alapadatok'!$C$11,"-"))</f>
        <v>3.4849999999999999</v>
      </c>
      <c r="E31" s="149"/>
      <c r="F31" s="184"/>
      <c r="G31" s="185"/>
    </row>
    <row r="32" spans="1:7" ht="20.100000000000001" customHeight="1" x14ac:dyDescent="0.25">
      <c r="A32" s="85">
        <v>6</v>
      </c>
      <c r="B32" s="14">
        <v>19</v>
      </c>
      <c r="C32" s="149">
        <f t="shared" si="0"/>
        <v>6</v>
      </c>
      <c r="D32" s="149">
        <f>IF(DATE($C$7,$D$9,$B32)&gt;=DATE('1. Alapadatok'!$C$13,'1. Alapadatok'!$D$14,'1. Alapadatok'!$C$15),IF(DATE($C$7,$D$9,$B32)&lt;=DATE('1. Alapadatok'!$C$17,'1. Alapadatok'!$D$18,'1. Alapadatok'!$C$19),$C32*'1. Alapadatok'!$C$11,"-"))</f>
        <v>2.46</v>
      </c>
      <c r="E32" s="149"/>
      <c r="F32" s="184"/>
      <c r="G32" s="185"/>
    </row>
    <row r="33" spans="1:7" ht="20.100000000000001" customHeight="1" x14ac:dyDescent="0.25">
      <c r="B33" s="40">
        <v>20</v>
      </c>
      <c r="C33" s="152"/>
      <c r="D33" s="152"/>
      <c r="E33" s="151"/>
      <c r="F33" s="184"/>
      <c r="G33" s="185"/>
    </row>
    <row r="34" spans="1:7" ht="20.100000000000001" customHeight="1" x14ac:dyDescent="0.25">
      <c r="B34" s="40">
        <v>21</v>
      </c>
      <c r="C34" s="152"/>
      <c r="D34" s="152"/>
      <c r="E34" s="151"/>
      <c r="F34" s="184"/>
      <c r="G34" s="185"/>
    </row>
    <row r="35" spans="1:7" ht="20.100000000000001" customHeight="1" x14ac:dyDescent="0.25">
      <c r="A35" s="85">
        <v>8.5</v>
      </c>
      <c r="B35" s="14">
        <v>22</v>
      </c>
      <c r="C35" s="149">
        <f t="shared" si="0"/>
        <v>8.5</v>
      </c>
      <c r="D35" s="149">
        <f>IF(DATE($C$7,$D$9,$B35)&gt;=DATE('1. Alapadatok'!$C$13,'1. Alapadatok'!$D$14,'1. Alapadatok'!$C$15),IF(DATE($C$7,$D$9,$B35)&lt;=DATE('1. Alapadatok'!$C$17,'1. Alapadatok'!$D$18,'1. Alapadatok'!$C$19),$C35*'1. Alapadatok'!$C$11,"-"))</f>
        <v>3.4849999999999999</v>
      </c>
      <c r="E35" s="149"/>
      <c r="F35" s="184"/>
      <c r="G35" s="185"/>
    </row>
    <row r="36" spans="1:7" ht="20.100000000000001" customHeight="1" x14ac:dyDescent="0.25">
      <c r="A36" s="85">
        <v>8.5</v>
      </c>
      <c r="B36" s="14">
        <v>23</v>
      </c>
      <c r="C36" s="149">
        <f t="shared" si="0"/>
        <v>8.5</v>
      </c>
      <c r="D36" s="149">
        <f>IF(DATE($C$7,$D$9,$B36)&gt;=DATE('1. Alapadatok'!$C$13,'1. Alapadatok'!$D$14,'1. Alapadatok'!$C$15),IF(DATE($C$7,$D$9,$B36)&lt;=DATE('1. Alapadatok'!$C$17,'1. Alapadatok'!$D$18,'1. Alapadatok'!$C$19),$C36*'1. Alapadatok'!$C$11,"-"))</f>
        <v>3.4849999999999999</v>
      </c>
      <c r="E36" s="149"/>
      <c r="F36" s="184"/>
      <c r="G36" s="185"/>
    </row>
    <row r="37" spans="1:7" ht="20.100000000000001" customHeight="1" x14ac:dyDescent="0.25">
      <c r="A37" s="85">
        <v>8.5</v>
      </c>
      <c r="B37" s="14">
        <v>24</v>
      </c>
      <c r="C37" s="149">
        <f t="shared" si="0"/>
        <v>8.5</v>
      </c>
      <c r="D37" s="149">
        <f>IF(DATE($C$7,$D$9,$B37)&gt;=DATE('1. Alapadatok'!$C$13,'1. Alapadatok'!$D$14,'1. Alapadatok'!$C$15),IF(DATE($C$7,$D$9,$B37)&lt;=DATE('1. Alapadatok'!$C$17,'1. Alapadatok'!$D$18,'1. Alapadatok'!$C$19),$C37*'1. Alapadatok'!$C$11,"-"))</f>
        <v>3.4849999999999999</v>
      </c>
      <c r="E37" s="149"/>
      <c r="F37" s="184"/>
      <c r="G37" s="185"/>
    </row>
    <row r="38" spans="1:7" ht="20.100000000000001" customHeight="1" x14ac:dyDescent="0.25">
      <c r="A38" s="85">
        <v>8.5</v>
      </c>
      <c r="B38" s="14">
        <v>25</v>
      </c>
      <c r="C38" s="149">
        <f t="shared" si="0"/>
        <v>8.5</v>
      </c>
      <c r="D38" s="149">
        <f>IF(DATE($C$7,$D$9,$B38)&gt;=DATE('1. Alapadatok'!$C$13,'1. Alapadatok'!$D$14,'1. Alapadatok'!$C$15),IF(DATE($C$7,$D$9,$B38)&lt;=DATE('1. Alapadatok'!$C$17,'1. Alapadatok'!$D$18,'1. Alapadatok'!$C$19),$C38*'1. Alapadatok'!$C$11,"-"))</f>
        <v>3.4849999999999999</v>
      </c>
      <c r="E38" s="149"/>
      <c r="F38" s="184"/>
      <c r="G38" s="185"/>
    </row>
    <row r="39" spans="1:7" ht="20.100000000000001" customHeight="1" x14ac:dyDescent="0.25">
      <c r="A39" s="85">
        <v>6</v>
      </c>
      <c r="B39" s="14">
        <v>26</v>
      </c>
      <c r="C39" s="149">
        <f t="shared" si="0"/>
        <v>6</v>
      </c>
      <c r="D39" s="149">
        <f>IF(DATE($C$7,$D$9,$B39)&gt;=DATE('1. Alapadatok'!$C$13,'1. Alapadatok'!$D$14,'1. Alapadatok'!$C$15),IF(DATE($C$7,$D$9,$B39)&lt;=DATE('1. Alapadatok'!$C$17,'1. Alapadatok'!$D$18,'1. Alapadatok'!$C$19),$C39*'1. Alapadatok'!$C$11,"-"))</f>
        <v>2.46</v>
      </c>
      <c r="E39" s="149"/>
      <c r="F39" s="184"/>
      <c r="G39" s="185"/>
    </row>
    <row r="40" spans="1:7" ht="20.100000000000001" customHeight="1" x14ac:dyDescent="0.25">
      <c r="B40" s="40">
        <v>27</v>
      </c>
      <c r="C40" s="152"/>
      <c r="D40" s="152"/>
      <c r="E40" s="152"/>
      <c r="F40" s="184"/>
      <c r="G40" s="185"/>
    </row>
    <row r="41" spans="1:7" ht="20.100000000000001" customHeight="1" x14ac:dyDescent="0.25">
      <c r="B41" s="40">
        <v>28</v>
      </c>
      <c r="C41" s="152"/>
      <c r="D41" s="152"/>
      <c r="E41" s="152"/>
      <c r="F41" s="184"/>
      <c r="G41" s="185"/>
    </row>
    <row r="42" spans="1:7" ht="20.100000000000001" customHeight="1" x14ac:dyDescent="0.25">
      <c r="A42" s="85">
        <v>8.5</v>
      </c>
      <c r="B42" s="14">
        <v>29</v>
      </c>
      <c r="C42" s="149">
        <f t="shared" si="0"/>
        <v>8.5</v>
      </c>
      <c r="D42" s="149">
        <f>IF(DATE($C$7,$D$9,$B42)&gt;=DATE('1. Alapadatok'!$C$13,'1. Alapadatok'!$D$14,'1. Alapadatok'!$C$15),IF(DATE($C$7,$D$9,$B42)&lt;=DATE('1. Alapadatok'!$C$17,'1. Alapadatok'!$D$18,'1. Alapadatok'!$C$19),$C42*'1. Alapadatok'!$C$11,"-"))</f>
        <v>3.4849999999999999</v>
      </c>
      <c r="E42" s="149"/>
      <c r="F42" s="184"/>
      <c r="G42" s="185"/>
    </row>
    <row r="43" spans="1:7" ht="20.100000000000001" customHeight="1" x14ac:dyDescent="0.25">
      <c r="A43" s="85">
        <v>8.5</v>
      </c>
      <c r="B43" s="14">
        <v>30</v>
      </c>
      <c r="C43" s="149">
        <f t="shared" si="0"/>
        <v>8.5</v>
      </c>
      <c r="D43" s="149">
        <f>IF(DATE($C$7,$D$9,$B43)&gt;=DATE('1. Alapadatok'!$C$13,'1. Alapadatok'!$D$14,'1. Alapadatok'!$C$15),IF(DATE($C$7,$D$9,$B43)&lt;=DATE('1. Alapadatok'!$C$17,'1. Alapadatok'!$D$18,'1. Alapadatok'!$C$19),$C43*'1. Alapadatok'!$C$11,"-"))</f>
        <v>3.4849999999999999</v>
      </c>
      <c r="E43" s="150"/>
      <c r="F43" s="184"/>
      <c r="G43" s="185"/>
    </row>
    <row r="44" spans="1:7" ht="20.100000000000001" customHeight="1" thickBot="1" x14ac:dyDescent="0.3">
      <c r="A44" s="85">
        <v>8.5</v>
      </c>
      <c r="B44" s="14">
        <v>31</v>
      </c>
      <c r="C44" s="149">
        <f t="shared" si="0"/>
        <v>8.5</v>
      </c>
      <c r="D44" s="149">
        <f>IF(DATE($C$7,$D$9,$B44)&gt;=DATE('1. Alapadatok'!$C$13,'1. Alapadatok'!$D$14,'1. Alapadatok'!$C$15),IF(DATE($C$7,$D$9,$B44)&lt;=DATE('1. Alapadatok'!$C$17,'1. Alapadatok'!$D$18,'1. Alapadatok'!$C$19),$C44*'1. Alapadatok'!$C$11,"-"))</f>
        <v>3.4849999999999999</v>
      </c>
      <c r="E44" s="149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185.5</v>
      </c>
      <c r="D45" s="124">
        <f>SUM(D14:D44)-SUMIFS(D14:D44,E14:E44,"Nem releváns")-SUMIFS(D14:D44,E14:E44,'1. Alapadatok'!L73)-SUMIFS(D14:D44,E14:E44,'1. Alapadatok'!L74)-SUMIFS(D14:D44,E14:E44,'1. Alapadatok'!L75)</f>
        <v>76.054999999999993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0.41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E38C396D-337E-4822-A8F9-2B27A711E773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990F731C-6294-4945-ABE4-0F76D8307B96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pageSetUpPr fitToPage="1"/>
  </sheetPr>
  <dimension ref="A1:G68"/>
  <sheetViews>
    <sheetView topLeftCell="A14" workbookViewId="0">
      <selection activeCell="F14" sqref="F14:G44"/>
    </sheetView>
  </sheetViews>
  <sheetFormatPr defaultRowHeight="15" x14ac:dyDescent="0.25"/>
  <cols>
    <col min="1" max="1" width="9.140625" style="85"/>
    <col min="2" max="2" width="13" customWidth="1"/>
    <col min="3" max="4" width="24.85546875" customWidth="1"/>
    <col min="5" max="5" width="25.5703125" customWidth="1"/>
    <col min="6" max="6" width="38" customWidth="1"/>
    <col min="7" max="7" width="36.85546875" customWidth="1"/>
  </cols>
  <sheetData>
    <row r="1" spans="1:7" x14ac:dyDescent="0.25">
      <c r="B1" s="1"/>
      <c r="C1" s="1"/>
      <c r="D1" s="1"/>
      <c r="E1" s="1"/>
      <c r="F1" s="1"/>
      <c r="G1" s="1"/>
    </row>
    <row r="2" spans="1:7" ht="30" x14ac:dyDescent="0.4">
      <c r="B2" s="1"/>
      <c r="C2" s="37" t="s">
        <v>0</v>
      </c>
      <c r="D2" s="37"/>
      <c r="E2" s="1"/>
      <c r="F2" s="1"/>
      <c r="G2" s="1"/>
    </row>
    <row r="3" spans="1:7" ht="23.25" x14ac:dyDescent="0.35">
      <c r="B3" s="1"/>
      <c r="C3" s="2"/>
      <c r="D3" s="2"/>
      <c r="E3" s="1"/>
      <c r="F3" s="1"/>
      <c r="G3" s="1"/>
    </row>
    <row r="4" spans="1:7" ht="20.25" x14ac:dyDescent="0.3">
      <c r="B4" s="34" t="s">
        <v>1</v>
      </c>
      <c r="C4" s="3"/>
      <c r="D4" s="3"/>
      <c r="E4" s="3"/>
      <c r="F4" s="3"/>
      <c r="G4" s="1"/>
    </row>
    <row r="5" spans="1:7" ht="18.75" x14ac:dyDescent="0.3">
      <c r="B5" s="24" t="s">
        <v>2</v>
      </c>
      <c r="C5" s="25"/>
      <c r="D5" s="25"/>
      <c r="E5" s="188" t="s">
        <v>97</v>
      </c>
      <c r="F5" s="188"/>
      <c r="G5" s="10"/>
    </row>
    <row r="6" spans="1:7" ht="15.75" x14ac:dyDescent="0.25">
      <c r="B6" s="29"/>
      <c r="C6" s="31"/>
      <c r="D6" s="31"/>
      <c r="E6" s="30"/>
      <c r="F6" s="30"/>
      <c r="G6" s="1"/>
    </row>
    <row r="7" spans="1:7" ht="18.75" x14ac:dyDescent="0.3">
      <c r="B7" s="28" t="s">
        <v>3</v>
      </c>
      <c r="C7" s="42">
        <v>2013</v>
      </c>
      <c r="D7" s="77"/>
      <c r="E7" s="27"/>
      <c r="F7" s="30"/>
      <c r="G7" s="1"/>
    </row>
    <row r="8" spans="1:7" ht="18.75" x14ac:dyDescent="0.3">
      <c r="B8" s="26"/>
      <c r="C8" s="25"/>
      <c r="D8" s="78"/>
      <c r="E8" s="27"/>
      <c r="F8" s="30"/>
      <c r="G8" s="1"/>
    </row>
    <row r="9" spans="1:7" ht="18.75" x14ac:dyDescent="0.3">
      <c r="B9" s="28" t="s">
        <v>4</v>
      </c>
      <c r="C9" s="42" t="s">
        <v>41</v>
      </c>
      <c r="D9" s="83">
        <f>IF(C9='1. Alapadatok'!L26,'1. Alapadatok'!M26,IF(C9='1. Alapadatok'!L27,'1. Alapadatok'!M27,IF(C9='1. Alapadatok'!L28,'1. Alapadatok'!M28,IF(C9='1. Alapadatok'!L29,'1. Alapadatok'!M29,IF(C9='1. Alapadatok'!L30,'1. Alapadatok'!M30,IF(C9='1. Alapadatok'!L31,'1. Alapadatok'!M31,IF(C9='1. Alapadatok'!L32,'1. Alapadatok'!M32,IF(C9='1. Alapadatok'!L33,'1. Alapadatok'!M33,IF(C9='1. Alapadatok'!L34,'1. Alapadatok'!M34,IF(C9='1. Alapadatok'!L35,'1. Alapadatok'!M35,IF(C9='1. Alapadatok'!L36,'1. Alapadatok'!M36,IF(C9='1. Alapadatok'!L37,'1. Alapadatok'!M37,"?"))))))))))))</f>
        <v>8</v>
      </c>
      <c r="E9" s="27"/>
      <c r="F9" s="30"/>
      <c r="G9" s="1"/>
    </row>
    <row r="10" spans="1:7" ht="18.75" x14ac:dyDescent="0.3">
      <c r="B10" s="28"/>
      <c r="C10" s="84"/>
      <c r="D10" s="79"/>
      <c r="E10" s="27"/>
      <c r="F10" s="30"/>
      <c r="G10" s="1"/>
    </row>
    <row r="11" spans="1:7" ht="18.75" x14ac:dyDescent="0.3">
      <c r="B11" s="28" t="s">
        <v>5</v>
      </c>
      <c r="C11" s="156" t="str">
        <f>'1. Alapadatok'!C9</f>
        <v>Gipsz Jakab</v>
      </c>
      <c r="D11" s="157"/>
      <c r="E11" s="27"/>
      <c r="F11" s="30"/>
      <c r="G11" s="86">
        <f>LEN($F$14)</f>
        <v>1138</v>
      </c>
    </row>
    <row r="12" spans="1:7" ht="15.75" thickBot="1" x14ac:dyDescent="0.3">
      <c r="B12" s="1"/>
      <c r="C12" s="1"/>
      <c r="D12" s="76"/>
      <c r="E12" s="1"/>
      <c r="F12" s="1"/>
      <c r="G12" s="1"/>
    </row>
    <row r="13" spans="1:7" ht="38.25" thickBot="1" x14ac:dyDescent="0.3">
      <c r="B13" s="35" t="s">
        <v>6</v>
      </c>
      <c r="C13" s="35" t="s">
        <v>51</v>
      </c>
      <c r="D13" s="80" t="s">
        <v>49</v>
      </c>
      <c r="E13" s="36" t="s">
        <v>50</v>
      </c>
      <c r="F13" s="189" t="s">
        <v>15</v>
      </c>
      <c r="G13" s="190"/>
    </row>
    <row r="14" spans="1:7" ht="20.100000000000001" customHeight="1" x14ac:dyDescent="0.25">
      <c r="A14" s="85">
        <v>8.5</v>
      </c>
      <c r="B14" s="14">
        <v>1</v>
      </c>
      <c r="C14" s="149">
        <f t="shared" ref="C14:C43" si="0">IF(AND(E14&lt;&gt;$E$64,E14&lt;&gt;$E$65,E14&lt;&gt;$E$66,E14&lt;&gt;$E$67,E14&lt;&gt;$E$68),A14,0)</f>
        <v>8.5</v>
      </c>
      <c r="D14" s="149">
        <f>IF(DATE($C$7,$D$9,$B14)&gt;=DATE('1. Alapadatok'!$C$13,'1. Alapadatok'!$D$14,'1. Alapadatok'!$C$15),IF(DATE($C$7,$D$9,$B14)&lt;=DATE('1. Alapadatok'!$C$17,'1. Alapadatok'!$D$18,'1. Alapadatok'!$C$19),$C14*'1. Alapadatok'!$C$11,"-"))</f>
        <v>3.4849999999999999</v>
      </c>
      <c r="E14" s="149"/>
      <c r="F14" s="182" t="s">
        <v>102</v>
      </c>
      <c r="G14" s="183"/>
    </row>
    <row r="15" spans="1:7" ht="20.100000000000001" customHeight="1" x14ac:dyDescent="0.25">
      <c r="A15" s="85">
        <v>6</v>
      </c>
      <c r="B15" s="14">
        <v>2</v>
      </c>
      <c r="C15" s="149">
        <f t="shared" si="0"/>
        <v>6</v>
      </c>
      <c r="D15" s="149">
        <f>IF(DATE($C$7,$D$9,$B15)&gt;=DATE('1. Alapadatok'!$C$13,'1. Alapadatok'!$D$14,'1. Alapadatok'!$C$15),IF(DATE($C$7,$D$9,$B15)&lt;=DATE('1. Alapadatok'!$C$17,'1. Alapadatok'!$D$18,'1. Alapadatok'!$C$19),$C15*'1. Alapadatok'!$C$11,"-"))</f>
        <v>2.46</v>
      </c>
      <c r="E15" s="150"/>
      <c r="F15" s="184"/>
      <c r="G15" s="185"/>
    </row>
    <row r="16" spans="1:7" ht="20.100000000000001" customHeight="1" x14ac:dyDescent="0.25">
      <c r="B16" s="40">
        <v>3</v>
      </c>
      <c r="C16" s="152"/>
      <c r="D16" s="152"/>
      <c r="E16" s="152"/>
      <c r="F16" s="184"/>
      <c r="G16" s="185"/>
    </row>
    <row r="17" spans="1:7" ht="20.100000000000001" customHeight="1" x14ac:dyDescent="0.25">
      <c r="B17" s="40">
        <v>4</v>
      </c>
      <c r="C17" s="152"/>
      <c r="D17" s="152"/>
      <c r="E17" s="152"/>
      <c r="F17" s="184"/>
      <c r="G17" s="185"/>
    </row>
    <row r="18" spans="1:7" ht="20.100000000000001" customHeight="1" x14ac:dyDescent="0.25">
      <c r="A18" s="85">
        <v>8.5</v>
      </c>
      <c r="B18" s="14">
        <v>5</v>
      </c>
      <c r="C18" s="149">
        <f t="shared" si="0"/>
        <v>8.5</v>
      </c>
      <c r="D18" s="149">
        <f>IF(DATE($C$7,$D$9,$B18)&gt;=DATE('1. Alapadatok'!$C$13,'1. Alapadatok'!$D$14,'1. Alapadatok'!$C$15),IF(DATE($C$7,$D$9,$B18)&lt;=DATE('1. Alapadatok'!$C$17,'1. Alapadatok'!$D$18,'1. Alapadatok'!$C$19),$C18*'1. Alapadatok'!$C$11,"-"))</f>
        <v>3.4849999999999999</v>
      </c>
      <c r="E18" s="150"/>
      <c r="F18" s="184"/>
      <c r="G18" s="185"/>
    </row>
    <row r="19" spans="1:7" ht="20.100000000000001" customHeight="1" x14ac:dyDescent="0.25">
      <c r="A19" s="85">
        <v>8.5</v>
      </c>
      <c r="B19" s="14">
        <v>6</v>
      </c>
      <c r="C19" s="149">
        <f t="shared" si="0"/>
        <v>8.5</v>
      </c>
      <c r="D19" s="149">
        <f>IF(DATE($C$7,$D$9,$B19)&gt;=DATE('1. Alapadatok'!$C$13,'1. Alapadatok'!$D$14,'1. Alapadatok'!$C$15),IF(DATE($C$7,$D$9,$B19)&lt;=DATE('1. Alapadatok'!$C$17,'1. Alapadatok'!$D$18,'1. Alapadatok'!$C$19),$C19*'1. Alapadatok'!$C$11,"-"))</f>
        <v>3.4849999999999999</v>
      </c>
      <c r="E19" s="150"/>
      <c r="F19" s="184"/>
      <c r="G19" s="185"/>
    </row>
    <row r="20" spans="1:7" ht="20.100000000000001" customHeight="1" x14ac:dyDescent="0.25">
      <c r="A20" s="85">
        <v>8.5</v>
      </c>
      <c r="B20" s="14">
        <v>7</v>
      </c>
      <c r="C20" s="149">
        <f t="shared" si="0"/>
        <v>8.5</v>
      </c>
      <c r="D20" s="149">
        <f>IF(DATE($C$7,$D$9,$B20)&gt;=DATE('1. Alapadatok'!$C$13,'1. Alapadatok'!$D$14,'1. Alapadatok'!$C$15),IF(DATE($C$7,$D$9,$B20)&lt;=DATE('1. Alapadatok'!$C$17,'1. Alapadatok'!$D$18,'1. Alapadatok'!$C$19),$C20*'1. Alapadatok'!$C$11,"-"))</f>
        <v>3.4849999999999999</v>
      </c>
      <c r="E20" s="150"/>
      <c r="F20" s="184"/>
      <c r="G20" s="185"/>
    </row>
    <row r="21" spans="1:7" ht="20.100000000000001" customHeight="1" x14ac:dyDescent="0.25">
      <c r="A21" s="85">
        <v>8.5</v>
      </c>
      <c r="B21" s="14">
        <v>8</v>
      </c>
      <c r="C21" s="149">
        <f t="shared" si="0"/>
        <v>8.5</v>
      </c>
      <c r="D21" s="149">
        <f>IF(DATE($C$7,$D$9,$B21)&gt;=DATE('1. Alapadatok'!$C$13,'1. Alapadatok'!$D$14,'1. Alapadatok'!$C$15),IF(DATE($C$7,$D$9,$B21)&lt;=DATE('1. Alapadatok'!$C$17,'1. Alapadatok'!$D$18,'1. Alapadatok'!$C$19),$C21*'1. Alapadatok'!$C$11,"-"))</f>
        <v>3.4849999999999999</v>
      </c>
      <c r="E21" s="150"/>
      <c r="F21" s="184"/>
      <c r="G21" s="185"/>
    </row>
    <row r="22" spans="1:7" ht="20.100000000000001" customHeight="1" x14ac:dyDescent="0.25">
      <c r="A22" s="85">
        <v>6</v>
      </c>
      <c r="B22" s="14">
        <v>9</v>
      </c>
      <c r="C22" s="149">
        <f t="shared" si="0"/>
        <v>6</v>
      </c>
      <c r="D22" s="149">
        <f>IF(DATE($C$7,$D$9,$B22)&gt;=DATE('1. Alapadatok'!$C$13,'1. Alapadatok'!$D$14,'1. Alapadatok'!$C$15),IF(DATE($C$7,$D$9,$B22)&lt;=DATE('1. Alapadatok'!$C$17,'1. Alapadatok'!$D$18,'1. Alapadatok'!$C$19),$C22*'1. Alapadatok'!$C$11,"-"))</f>
        <v>2.46</v>
      </c>
      <c r="E22" s="150"/>
      <c r="F22" s="184"/>
      <c r="G22" s="185"/>
    </row>
    <row r="23" spans="1:7" ht="20.100000000000001" customHeight="1" x14ac:dyDescent="0.25">
      <c r="B23" s="40">
        <v>10</v>
      </c>
      <c r="C23" s="152"/>
      <c r="D23" s="152"/>
      <c r="E23" s="152"/>
      <c r="F23" s="184"/>
      <c r="G23" s="185"/>
    </row>
    <row r="24" spans="1:7" ht="20.100000000000001" customHeight="1" x14ac:dyDescent="0.25">
      <c r="B24" s="40">
        <v>11</v>
      </c>
      <c r="C24" s="152"/>
      <c r="D24" s="152"/>
      <c r="E24" s="152"/>
      <c r="F24" s="184"/>
      <c r="G24" s="185"/>
    </row>
    <row r="25" spans="1:7" ht="20.100000000000001" customHeight="1" x14ac:dyDescent="0.25">
      <c r="A25" s="85">
        <v>8.5</v>
      </c>
      <c r="B25" s="14">
        <v>12</v>
      </c>
      <c r="C25" s="150">
        <f t="shared" si="0"/>
        <v>8.5</v>
      </c>
      <c r="D25" s="150">
        <f>IF(DATE($C$7,$D$9,$B25)&gt;=DATE('1. Alapadatok'!$C$13,'1. Alapadatok'!$D$14,'1. Alapadatok'!$C$15),IF(DATE($C$7,$D$9,$B25)&lt;=DATE('1. Alapadatok'!$C$17,'1. Alapadatok'!$D$18,'1. Alapadatok'!$C$19),$C25*'1. Alapadatok'!$C$11,"-"))</f>
        <v>3.4849999999999999</v>
      </c>
      <c r="E25" s="150"/>
      <c r="F25" s="184"/>
      <c r="G25" s="185"/>
    </row>
    <row r="26" spans="1:7" ht="20.100000000000001" customHeight="1" x14ac:dyDescent="0.25">
      <c r="A26" s="85">
        <v>8.5</v>
      </c>
      <c r="B26" s="14">
        <v>13</v>
      </c>
      <c r="C26" s="150">
        <f t="shared" si="0"/>
        <v>8.5</v>
      </c>
      <c r="D26" s="150">
        <f>IF(DATE($C$7,$D$9,$B26)&gt;=DATE('1. Alapadatok'!$C$13,'1. Alapadatok'!$D$14,'1. Alapadatok'!$C$15),IF(DATE($C$7,$D$9,$B26)&lt;=DATE('1. Alapadatok'!$C$17,'1. Alapadatok'!$D$18,'1. Alapadatok'!$C$19),$C26*'1. Alapadatok'!$C$11,"-"))</f>
        <v>3.4849999999999999</v>
      </c>
      <c r="E26" s="150"/>
      <c r="F26" s="184"/>
      <c r="G26" s="185"/>
    </row>
    <row r="27" spans="1:7" ht="20.100000000000001" customHeight="1" x14ac:dyDescent="0.25">
      <c r="A27" s="85">
        <v>8.5</v>
      </c>
      <c r="B27" s="14">
        <v>14</v>
      </c>
      <c r="C27" s="150">
        <f t="shared" si="0"/>
        <v>8.5</v>
      </c>
      <c r="D27" s="150">
        <f>IF(DATE($C$7,$D$9,$B27)&gt;=DATE('1. Alapadatok'!$C$13,'1. Alapadatok'!$D$14,'1. Alapadatok'!$C$15),IF(DATE($C$7,$D$9,$B27)&lt;=DATE('1. Alapadatok'!$C$17,'1. Alapadatok'!$D$18,'1. Alapadatok'!$C$19),$C27*'1. Alapadatok'!$C$11,"-"))</f>
        <v>3.4849999999999999</v>
      </c>
      <c r="E27" s="150"/>
      <c r="F27" s="184"/>
      <c r="G27" s="185"/>
    </row>
    <row r="28" spans="1:7" ht="20.100000000000001" customHeight="1" x14ac:dyDescent="0.25">
      <c r="A28" s="85">
        <v>8.5</v>
      </c>
      <c r="B28" s="14">
        <v>15</v>
      </c>
      <c r="C28" s="150">
        <f t="shared" si="0"/>
        <v>8.5</v>
      </c>
      <c r="D28" s="150">
        <f>IF(DATE($C$7,$D$9,$B28)&gt;=DATE('1. Alapadatok'!$C$13,'1. Alapadatok'!$D$14,'1. Alapadatok'!$C$15),IF(DATE($C$7,$D$9,$B28)&lt;=DATE('1. Alapadatok'!$C$17,'1. Alapadatok'!$D$18,'1. Alapadatok'!$C$19),$C28*'1. Alapadatok'!$C$11,"-"))</f>
        <v>3.4849999999999999</v>
      </c>
      <c r="E28" s="150"/>
      <c r="F28" s="184"/>
      <c r="G28" s="185"/>
    </row>
    <row r="29" spans="1:7" ht="20.100000000000001" customHeight="1" x14ac:dyDescent="0.25">
      <c r="A29" s="85">
        <v>6</v>
      </c>
      <c r="B29" s="14">
        <v>16</v>
      </c>
      <c r="C29" s="149">
        <f t="shared" si="0"/>
        <v>6</v>
      </c>
      <c r="D29" s="149">
        <f>IF(DATE($C$7,$D$9,$B29)&gt;=DATE('1. Alapadatok'!$C$13,'1. Alapadatok'!$D$14,'1. Alapadatok'!$C$15),IF(DATE($C$7,$D$9,$B29)&lt;=DATE('1. Alapadatok'!$C$17,'1. Alapadatok'!$D$18,'1. Alapadatok'!$C$19),$C29*'1. Alapadatok'!$C$11,"-"))</f>
        <v>2.46</v>
      </c>
      <c r="E29" s="150"/>
      <c r="F29" s="184"/>
      <c r="G29" s="185"/>
    </row>
    <row r="30" spans="1:7" ht="20.100000000000001" customHeight="1" x14ac:dyDescent="0.25">
      <c r="B30" s="40">
        <v>17</v>
      </c>
      <c r="C30" s="152"/>
      <c r="D30" s="152"/>
      <c r="E30" s="152"/>
      <c r="F30" s="184"/>
      <c r="G30" s="185"/>
    </row>
    <row r="31" spans="1:7" ht="20.100000000000001" customHeight="1" x14ac:dyDescent="0.25">
      <c r="B31" s="40">
        <v>18</v>
      </c>
      <c r="C31" s="152"/>
      <c r="D31" s="152"/>
      <c r="E31" s="152"/>
      <c r="F31" s="184"/>
      <c r="G31" s="185"/>
    </row>
    <row r="32" spans="1:7" ht="20.100000000000001" customHeight="1" x14ac:dyDescent="0.25">
      <c r="B32" s="40">
        <v>19</v>
      </c>
      <c r="C32" s="152"/>
      <c r="D32" s="152"/>
      <c r="E32" s="152"/>
      <c r="F32" s="184"/>
      <c r="G32" s="185"/>
    </row>
    <row r="33" spans="1:7" ht="20.100000000000001" customHeight="1" x14ac:dyDescent="0.25">
      <c r="B33" s="40">
        <v>20</v>
      </c>
      <c r="C33" s="152"/>
      <c r="D33" s="152"/>
      <c r="E33" s="152"/>
      <c r="F33" s="184"/>
      <c r="G33" s="185"/>
    </row>
    <row r="34" spans="1:7" ht="20.100000000000001" customHeight="1" x14ac:dyDescent="0.25">
      <c r="A34" s="85">
        <v>8.5</v>
      </c>
      <c r="B34" s="14">
        <v>21</v>
      </c>
      <c r="C34" s="150">
        <f t="shared" si="0"/>
        <v>8.5</v>
      </c>
      <c r="D34" s="150">
        <f>IF(DATE($C$7,$D$9,$B34)&gt;=DATE('1. Alapadatok'!$C$13,'1. Alapadatok'!$D$14,'1. Alapadatok'!$C$15),IF(DATE($C$7,$D$9,$B34)&lt;=DATE('1. Alapadatok'!$C$17,'1. Alapadatok'!$D$18,'1. Alapadatok'!$C$19),$C34*'1. Alapadatok'!$C$11,"-"))</f>
        <v>3.4849999999999999</v>
      </c>
      <c r="E34" s="150"/>
      <c r="F34" s="184"/>
      <c r="G34" s="185"/>
    </row>
    <row r="35" spans="1:7" ht="20.100000000000001" customHeight="1" x14ac:dyDescent="0.25">
      <c r="A35" s="85">
        <v>8.5</v>
      </c>
      <c r="B35" s="14">
        <v>22</v>
      </c>
      <c r="C35" s="150">
        <f t="shared" si="0"/>
        <v>8.5</v>
      </c>
      <c r="D35" s="150">
        <f>IF(DATE($C$7,$D$9,$B35)&gt;=DATE('1. Alapadatok'!$C$13,'1. Alapadatok'!$D$14,'1. Alapadatok'!$C$15),IF(DATE($C$7,$D$9,$B35)&lt;=DATE('1. Alapadatok'!$C$17,'1. Alapadatok'!$D$18,'1. Alapadatok'!$C$19),$C35*'1. Alapadatok'!$C$11,"-"))</f>
        <v>3.4849999999999999</v>
      </c>
      <c r="E35" s="150"/>
      <c r="F35" s="184"/>
      <c r="G35" s="185"/>
    </row>
    <row r="36" spans="1:7" ht="20.100000000000001" customHeight="1" x14ac:dyDescent="0.25">
      <c r="A36" s="85">
        <v>6</v>
      </c>
      <c r="B36" s="14">
        <v>23</v>
      </c>
      <c r="C36" s="150">
        <f t="shared" si="0"/>
        <v>6</v>
      </c>
      <c r="D36" s="150">
        <f>IF(DATE($C$7,$D$9,$B36)&gt;=DATE('1. Alapadatok'!$C$13,'1. Alapadatok'!$D$14,'1. Alapadatok'!$C$15),IF(DATE($C$7,$D$9,$B36)&lt;=DATE('1. Alapadatok'!$C$17,'1. Alapadatok'!$D$18,'1. Alapadatok'!$C$19),$C36*'1. Alapadatok'!$C$11,"-"))</f>
        <v>2.46</v>
      </c>
      <c r="E36" s="150"/>
      <c r="F36" s="184"/>
      <c r="G36" s="185"/>
    </row>
    <row r="37" spans="1:7" ht="20.100000000000001" customHeight="1" x14ac:dyDescent="0.25">
      <c r="A37" s="85">
        <v>8.5</v>
      </c>
      <c r="B37" s="14">
        <v>24</v>
      </c>
      <c r="C37" s="149">
        <f t="shared" si="0"/>
        <v>8.5</v>
      </c>
      <c r="D37" s="149">
        <f>IF(DATE($C$7,$D$9,$B37)&gt;=DATE('1. Alapadatok'!$C$13,'1. Alapadatok'!$D$14,'1. Alapadatok'!$C$15),IF(DATE($C$7,$D$9,$B37)&lt;=DATE('1. Alapadatok'!$C$17,'1. Alapadatok'!$D$18,'1. Alapadatok'!$C$19),$C37*'1. Alapadatok'!$C$11,"-"))</f>
        <v>3.4849999999999999</v>
      </c>
      <c r="E37" s="149"/>
      <c r="F37" s="184"/>
      <c r="G37" s="185"/>
    </row>
    <row r="38" spans="1:7" ht="20.100000000000001" customHeight="1" x14ac:dyDescent="0.25">
      <c r="B38" s="40">
        <v>25</v>
      </c>
      <c r="C38" s="152"/>
      <c r="D38" s="152"/>
      <c r="E38" s="152"/>
      <c r="F38" s="184"/>
      <c r="G38" s="185"/>
    </row>
    <row r="39" spans="1:7" ht="20.100000000000001" customHeight="1" x14ac:dyDescent="0.25">
      <c r="A39" s="85">
        <v>8.5</v>
      </c>
      <c r="B39" s="14">
        <v>26</v>
      </c>
      <c r="C39" s="149">
        <f t="shared" si="0"/>
        <v>8.5</v>
      </c>
      <c r="D39" s="149">
        <f>IF(DATE($C$7,$D$9,$B39)&gt;=DATE('1. Alapadatok'!$C$13,'1. Alapadatok'!$D$14,'1. Alapadatok'!$C$15),IF(DATE($C$7,$D$9,$B39)&lt;=DATE('1. Alapadatok'!$C$17,'1. Alapadatok'!$D$18,'1. Alapadatok'!$C$19),$C39*'1. Alapadatok'!$C$11,"-"))</f>
        <v>3.4849999999999999</v>
      </c>
      <c r="E39" s="149"/>
      <c r="F39" s="184"/>
      <c r="G39" s="185"/>
    </row>
    <row r="40" spans="1:7" ht="20.100000000000001" customHeight="1" x14ac:dyDescent="0.25">
      <c r="A40" s="85">
        <v>8.5</v>
      </c>
      <c r="B40" s="14">
        <v>27</v>
      </c>
      <c r="C40" s="150">
        <f t="shared" si="0"/>
        <v>8.5</v>
      </c>
      <c r="D40" s="150">
        <f>IF(DATE($C$7,$D$9,$B40)&gt;=DATE('1. Alapadatok'!$C$13,'1. Alapadatok'!$D$14,'1. Alapadatok'!$C$15),IF(DATE($C$7,$D$9,$B40)&lt;=DATE('1. Alapadatok'!$C$17,'1. Alapadatok'!$D$18,'1. Alapadatok'!$C$19),$C40*'1. Alapadatok'!$C$11,"-"))</f>
        <v>3.4849999999999999</v>
      </c>
      <c r="E40" s="150"/>
      <c r="F40" s="184"/>
      <c r="G40" s="185"/>
    </row>
    <row r="41" spans="1:7" ht="20.100000000000001" customHeight="1" x14ac:dyDescent="0.25">
      <c r="A41" s="85">
        <v>8.5</v>
      </c>
      <c r="B41" s="14">
        <v>28</v>
      </c>
      <c r="C41" s="150">
        <f t="shared" si="0"/>
        <v>8.5</v>
      </c>
      <c r="D41" s="150">
        <f>IF(DATE($C$7,$D$9,$B41)&gt;=DATE('1. Alapadatok'!$C$13,'1. Alapadatok'!$D$14,'1. Alapadatok'!$C$15),IF(DATE($C$7,$D$9,$B41)&lt;=DATE('1. Alapadatok'!$C$17,'1. Alapadatok'!$D$18,'1. Alapadatok'!$C$19),$C41*'1. Alapadatok'!$C$11,"-"))</f>
        <v>3.4849999999999999</v>
      </c>
      <c r="E41" s="150"/>
      <c r="F41" s="184"/>
      <c r="G41" s="185"/>
    </row>
    <row r="42" spans="1:7" ht="20.100000000000001" customHeight="1" x14ac:dyDescent="0.25">
      <c r="A42" s="85">
        <v>8.5</v>
      </c>
      <c r="B42" s="14">
        <v>29</v>
      </c>
      <c r="C42" s="150">
        <f t="shared" si="0"/>
        <v>8.5</v>
      </c>
      <c r="D42" s="150">
        <f>IF(DATE($C$7,$D$9,$B42)&gt;=DATE('1. Alapadatok'!$C$13,'1. Alapadatok'!$D$14,'1. Alapadatok'!$C$15),IF(DATE($C$7,$D$9,$B42)&lt;=DATE('1. Alapadatok'!$C$17,'1. Alapadatok'!$D$18,'1. Alapadatok'!$C$19),$C42*'1. Alapadatok'!$C$11,"-"))</f>
        <v>3.4849999999999999</v>
      </c>
      <c r="E42" s="150"/>
      <c r="F42" s="184"/>
      <c r="G42" s="185"/>
    </row>
    <row r="43" spans="1:7" ht="20.100000000000001" customHeight="1" x14ac:dyDescent="0.25">
      <c r="A43" s="85">
        <v>6</v>
      </c>
      <c r="B43" s="14">
        <v>30</v>
      </c>
      <c r="C43" s="149">
        <f t="shared" si="0"/>
        <v>6</v>
      </c>
      <c r="D43" s="149">
        <f>IF(DATE($C$7,$D$9,$B43)&gt;=DATE('1. Alapadatok'!$C$13,'1. Alapadatok'!$D$14,'1. Alapadatok'!$C$15),IF(DATE($C$7,$D$9,$B43)&lt;=DATE('1. Alapadatok'!$C$17,'1. Alapadatok'!$D$18,'1. Alapadatok'!$C$19),$C43*'1. Alapadatok'!$C$11,"-"))</f>
        <v>2.46</v>
      </c>
      <c r="E43" s="150"/>
      <c r="F43" s="184"/>
      <c r="G43" s="185"/>
    </row>
    <row r="44" spans="1:7" ht="20.100000000000001" customHeight="1" thickBot="1" x14ac:dyDescent="0.3">
      <c r="B44" s="40">
        <v>31</v>
      </c>
      <c r="C44" s="152"/>
      <c r="D44" s="152"/>
      <c r="E44" s="152"/>
      <c r="F44" s="186"/>
      <c r="G44" s="187"/>
    </row>
    <row r="45" spans="1:7" ht="20.100000000000001" customHeight="1" thickBot="1" x14ac:dyDescent="0.3">
      <c r="B45" s="18" t="s">
        <v>7</v>
      </c>
      <c r="C45" s="124">
        <f>SUM(C14:C44)-SUMIFS(C14:C44,E14:E44,"Nem releváns")-SUMIFS(C14:C44,E14:E44,'1. Alapadatok'!L73)-SUMIFS(C14:C44,E14:E44,'1. Alapadatok'!L74)-SUMIFS(C14:C44,E14:E44,'1. Alapadatok'!L75)</f>
        <v>166</v>
      </c>
      <c r="D45" s="124">
        <f>SUM(D14:D44)-SUMIFS(D14:D44,E14:E44,"Nem releváns")-SUMIFS(D14:D44,E14:E44,'1. Alapadatok'!L73)-SUMIFS(D14:D44,E14:E44,'1. Alapadatok'!L74)-SUMIFS(D14:D44,E14:E44,'1. Alapadatok'!L75)</f>
        <v>68.059999999999988</v>
      </c>
      <c r="E45" s="87" t="s">
        <v>54</v>
      </c>
      <c r="F45" s="11"/>
      <c r="G45" s="12"/>
    </row>
    <row r="46" spans="1:7" ht="20.100000000000001" customHeight="1" thickBot="1" x14ac:dyDescent="0.3">
      <c r="C46" s="18" t="s">
        <v>8</v>
      </c>
      <c r="D46" s="19">
        <f>D45/C45</f>
        <v>0.40999999999999992</v>
      </c>
      <c r="E46" s="88" t="s">
        <v>55</v>
      </c>
      <c r="F46" s="13"/>
      <c r="G46" s="6"/>
    </row>
    <row r="47" spans="1:7" ht="15.75" x14ac:dyDescent="0.25">
      <c r="B47" s="5"/>
      <c r="C47" s="5"/>
      <c r="D47" s="81"/>
      <c r="E47" s="6"/>
      <c r="F47" s="6"/>
      <c r="G47" s="20" t="str">
        <f>'1. Alapadatok'!$C$9</f>
        <v>Gipsz Jakab</v>
      </c>
    </row>
    <row r="48" spans="1:7" ht="15.75" x14ac:dyDescent="0.25">
      <c r="B48" s="5"/>
      <c r="C48" s="5"/>
      <c r="D48" s="81"/>
      <c r="E48" s="6"/>
      <c r="F48" s="39"/>
      <c r="G48" s="21" t="s">
        <v>13</v>
      </c>
    </row>
    <row r="49" spans="2:7" ht="15.75" x14ac:dyDescent="0.25">
      <c r="B49" s="4" t="s">
        <v>9</v>
      </c>
      <c r="C49" s="5"/>
      <c r="D49" s="81"/>
      <c r="E49" s="6"/>
      <c r="F49" s="39"/>
    </row>
    <row r="50" spans="2:7" ht="15.75" x14ac:dyDescent="0.25">
      <c r="B50" s="4" t="s">
        <v>14</v>
      </c>
      <c r="C50" s="1"/>
      <c r="D50" s="76"/>
      <c r="E50" s="1"/>
      <c r="G50" s="29"/>
    </row>
    <row r="51" spans="2:7" ht="15.75" x14ac:dyDescent="0.25">
      <c r="C51" s="1"/>
      <c r="D51" s="76"/>
      <c r="E51" s="1"/>
      <c r="G51" s="22" t="str">
        <f>'1. Alapadatok'!$C$7</f>
        <v>Dr. Horváth Ottó</v>
      </c>
    </row>
    <row r="52" spans="2:7" ht="15.75" x14ac:dyDescent="0.25">
      <c r="B52" s="4"/>
      <c r="C52" s="1"/>
      <c r="D52" s="76"/>
      <c r="E52" s="1"/>
      <c r="G52" s="23" t="s">
        <v>11</v>
      </c>
    </row>
    <row r="53" spans="2:7" ht="15.75" x14ac:dyDescent="0.25">
      <c r="B53" s="1"/>
      <c r="C53" s="1"/>
      <c r="D53" s="76"/>
      <c r="E53" s="9"/>
      <c r="F53" s="23"/>
      <c r="G53" s="23"/>
    </row>
    <row r="54" spans="2:7" ht="15.75" x14ac:dyDescent="0.25">
      <c r="B54" s="1"/>
      <c r="C54" s="1"/>
      <c r="D54" s="76"/>
      <c r="E54" s="8"/>
      <c r="F54" s="29"/>
      <c r="G54" s="29"/>
    </row>
    <row r="55" spans="2:7" ht="15.75" x14ac:dyDescent="0.25">
      <c r="B55" s="1"/>
      <c r="C55" s="1"/>
      <c r="D55" s="76"/>
      <c r="E55" s="1"/>
      <c r="F55" s="29"/>
      <c r="G55" s="29"/>
    </row>
    <row r="56" spans="2:7" ht="15.75" x14ac:dyDescent="0.25">
      <c r="B56" s="1"/>
      <c r="C56" s="1"/>
      <c r="D56" s="76"/>
      <c r="E56" s="1"/>
      <c r="F56" s="134" t="s">
        <v>99</v>
      </c>
      <c r="G56" s="138" t="s">
        <v>95</v>
      </c>
    </row>
    <row r="57" spans="2:7" ht="15.75" x14ac:dyDescent="0.25">
      <c r="B57" s="1"/>
      <c r="C57" s="7"/>
      <c r="D57" s="82"/>
      <c r="E57" s="9"/>
      <c r="F57" s="136" t="s">
        <v>12</v>
      </c>
      <c r="G57" s="139" t="s">
        <v>10</v>
      </c>
    </row>
    <row r="59" spans="2:7" ht="15.75" x14ac:dyDescent="0.25">
      <c r="B59" s="1"/>
      <c r="C59" s="1"/>
      <c r="D59" s="1"/>
      <c r="E59" s="1"/>
      <c r="F59" s="29"/>
      <c r="G59" s="29"/>
    </row>
    <row r="63" spans="2:7" x14ac:dyDescent="0.25">
      <c r="E63" s="52"/>
    </row>
    <row r="64" spans="2:7" x14ac:dyDescent="0.25">
      <c r="E64" s="90" t="s">
        <v>46</v>
      </c>
    </row>
    <row r="65" spans="5:5" x14ac:dyDescent="0.25">
      <c r="E65" s="90" t="s">
        <v>62</v>
      </c>
    </row>
    <row r="66" spans="5:5" x14ac:dyDescent="0.25">
      <c r="E66" s="90" t="s">
        <v>63</v>
      </c>
    </row>
    <row r="67" spans="5:5" x14ac:dyDescent="0.25">
      <c r="E67" s="90" t="s">
        <v>47</v>
      </c>
    </row>
    <row r="68" spans="5:5" x14ac:dyDescent="0.25">
      <c r="E68" s="90" t="s">
        <v>48</v>
      </c>
    </row>
  </sheetData>
  <mergeCells count="3">
    <mergeCell ref="E5:F5"/>
    <mergeCell ref="F13:G13"/>
    <mergeCell ref="F14:G44"/>
  </mergeCells>
  <dataValidations count="1">
    <dataValidation type="list" allowBlank="1" showInputMessage="1" showErrorMessage="1" sqref="E14:E44">
      <formula1>$E$63:$E$68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7184D529-52EC-4EE8-B676-F9C7B7E6FDCF}">
            <xm:f>'1. Alapadatok'!$C$10*15</xm:f>
            <x14:dxf>
              <fill>
                <patternFill>
                  <bgColor rgb="FFFFC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ellIs" priority="1" operator="notEqual" id="{2E8DDD60-2776-4AC2-A8A4-EFF0114A6BED}">
            <xm:f>'1. Alapadatok'!$C$11</xm:f>
            <x14:dxf>
              <fill>
                <patternFill>
                  <bgColor theme="0" tint="-0.24994659260841701"/>
                </patternFill>
              </fill>
            </x14:dxf>
          </x14:cfRule>
          <xm:sqref>D46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Alapadatok'!$L$26:$L$37</xm:f>
          </x14:formula1>
          <xm:sqref>C9</xm:sqref>
        </x14:dataValidation>
        <x14:dataValidation type="list" allowBlank="1" showInputMessage="1" showErrorMessage="1">
          <x14:formula1>
            <xm:f>'1. Alapadatok'!$L$20:$L$23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1. Alapadatok</vt:lpstr>
      <vt:lpstr>2013.január</vt:lpstr>
      <vt:lpstr>2013.február</vt:lpstr>
      <vt:lpstr>2013. március</vt:lpstr>
      <vt:lpstr>2013. április</vt:lpstr>
      <vt:lpstr>2013. május</vt:lpstr>
      <vt:lpstr>2013. június</vt:lpstr>
      <vt:lpstr>2013. július</vt:lpstr>
      <vt:lpstr>2013. augusztus</vt:lpstr>
      <vt:lpstr>2013. szeptember</vt:lpstr>
      <vt:lpstr>2013. október</vt:lpstr>
      <vt:lpstr>2013. november</vt:lpstr>
      <vt:lpstr>2013. december</vt:lpstr>
      <vt:lpstr>'1. Alapadatok'!Nyomtatási_terület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Geza</dc:creator>
  <cp:lastModifiedBy>oempc</cp:lastModifiedBy>
  <cp:lastPrinted>2013-03-06T11:38:52Z</cp:lastPrinted>
  <dcterms:created xsi:type="dcterms:W3CDTF">2012-11-19T13:27:33Z</dcterms:created>
  <dcterms:modified xsi:type="dcterms:W3CDTF">2013-04-09T14:21:20Z</dcterms:modified>
</cp:coreProperties>
</file>